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Blad1" sheetId="1" r:id="rId1"/>
  </sheets>
  <definedNames>
    <definedName name="_xlnm.Print_Area" localSheetId="0">'Blad1'!$A$1:$Q$53</definedName>
  </definedNames>
  <calcPr fullCalcOnLoad="1"/>
</workbook>
</file>

<file path=xl/comments1.xml><?xml version="1.0" encoding="utf-8"?>
<comments xmlns="http://schemas.openxmlformats.org/spreadsheetml/2006/main">
  <authors>
    <author>J.W.A. Nijhuis</author>
  </authors>
  <commentList>
    <comment ref="L21" authorId="0">
      <text>
        <r>
          <rPr>
            <sz val="10"/>
            <rFont val="Verdana"/>
            <family val="2"/>
          </rPr>
          <t xml:space="preserve">
              ONDERHOUDSCONTRACT GEAS
* Dakventilatoren 6 stuks                           €  317,75
* Hydrofoor installatie                                €  346,62
* 36 woningen cv onderhoud                       €  112,00
* CV Ketel I           €  789,81
* CV ketel II          € 1005,24
* Warmte wisselaar €    56,51
* Pompen 3 stuks    €    33,90
* WA regeling         €    28,25
* GBS                   €   206,42
   sub totaal                                              € 2120,13
* Warm water boiler                                   €    520,36
     TOTAAL EXCL. BTW PRIJS 2011 [2%]       €   3.416,86
     TOTAAL INCL. BTW                               €   4.067,00</t>
        </r>
        <r>
          <rPr>
            <sz val="8"/>
            <rFont val="Tahoma"/>
            <family val="2"/>
          </rPr>
          <t xml:space="preserve">
</t>
        </r>
      </text>
    </comment>
    <comment ref="Q31" authorId="0">
      <text>
        <r>
          <rPr>
            <b/>
            <sz val="8"/>
            <rFont val="Tahoma"/>
            <family val="2"/>
          </rPr>
          <t>J.W.A. Nijhuis:</t>
        </r>
        <r>
          <rPr>
            <sz val="8"/>
            <rFont val="Tahoma"/>
            <family val="2"/>
          </rPr>
          <t xml:space="preserve">
MEERJAREN ONDERHOUD PLAN 2008 - 2017.
RESERVERING PER JAAR € 24.105,= VOLGENS OPGAVE MJOP.
TOTALE KOSTEN MJOP VAN 2008 TOT 2017
BEDRAAGT: € 241.051,00
MJOP OPGESTELD DOOR SB VASTGOED DATUM:
10 JANUARI 2008.
</t>
        </r>
      </text>
    </comment>
  </commentList>
</comments>
</file>

<file path=xl/sharedStrings.xml><?xml version="1.0" encoding="utf-8"?>
<sst xmlns="http://schemas.openxmlformats.org/spreadsheetml/2006/main" count="188" uniqueCount="83">
  <si>
    <t>Inkomsten Vereniging van Eigenaars</t>
  </si>
  <si>
    <t>Administratiekosten</t>
  </si>
  <si>
    <t>Abonnenenten</t>
  </si>
  <si>
    <t>Technische onderhoudscontracten</t>
  </si>
  <si>
    <t>Energiekosten</t>
  </si>
  <si>
    <t>Technisch Onderhoud</t>
  </si>
  <si>
    <t>Verzekeringen</t>
  </si>
  <si>
    <t>Bestuurderskosten</t>
  </si>
  <si>
    <t>Exploitaie</t>
  </si>
  <si>
    <t>MJO</t>
  </si>
  <si>
    <t>Kosten betalingsverkeer</t>
  </si>
  <si>
    <t>Dienst</t>
  </si>
  <si>
    <t>verlener</t>
  </si>
  <si>
    <t>kantoorkosten/licentiekosten.</t>
  </si>
  <si>
    <t>3.5%</t>
  </si>
  <si>
    <t>Begroting 2009</t>
  </si>
  <si>
    <t xml:space="preserve">Totaal exploitatie uitgaven </t>
  </si>
  <si>
    <t>Riool Reinigings Service</t>
  </si>
  <si>
    <t>Verhuur bergkasten</t>
  </si>
  <si>
    <t xml:space="preserve">Contract beeindigd </t>
  </si>
  <si>
    <t>Totaal inkomsten VvE de Ravenhorst.</t>
  </si>
  <si>
    <t xml:space="preserve">             TOELICHTING</t>
  </si>
  <si>
    <t xml:space="preserve">            </t>
  </si>
  <si>
    <t>OMSCHRIJVING</t>
  </si>
  <si>
    <t xml:space="preserve">  </t>
  </si>
  <si>
    <t>Exploitatie</t>
  </si>
  <si>
    <r>
      <t xml:space="preserve">               </t>
    </r>
    <r>
      <rPr>
        <sz val="10"/>
        <rFont val="Verdana"/>
        <family val="2"/>
      </rPr>
      <t>werkelijk verbruik</t>
    </r>
  </si>
  <si>
    <t>Procentueel</t>
  </si>
  <si>
    <t>Prijs Index</t>
  </si>
  <si>
    <t>n.v.t.</t>
  </si>
  <si>
    <t>Werkelijk 2009</t>
  </si>
  <si>
    <r>
      <rPr>
        <sz val="9"/>
        <rFont val="Verdana"/>
        <family val="2"/>
      </rPr>
      <t xml:space="preserve">      Reservering Meerjaren Onderhoud</t>
    </r>
    <r>
      <rPr>
        <sz val="10"/>
        <rFont val="Verdana"/>
        <family val="2"/>
      </rPr>
      <t xml:space="preserve">               </t>
    </r>
  </si>
  <si>
    <t>Reservering Meerjaren Onderhoud.</t>
  </si>
  <si>
    <t>Klein / incidenteel onderhoud.</t>
  </si>
  <si>
    <t>Aansprakelijkheids Verzekering.</t>
  </si>
  <si>
    <t>Rechtsbijstand verzekering.</t>
  </si>
  <si>
    <t>Bestuurdersaansprakelijkheidsverzekering.</t>
  </si>
  <si>
    <t>Vergaderkosten.</t>
  </si>
  <si>
    <t>Opstellen M.J.O.P en/of Inspektie.</t>
  </si>
  <si>
    <t>Beheerderskosten.</t>
  </si>
  <si>
    <t xml:space="preserve">Watervoorziening  warm en koudwater. </t>
  </si>
  <si>
    <t>Elektra hoog en laag tarief.</t>
  </si>
  <si>
    <t>Gas t.b.v. CV &amp; warmwater voorziening.</t>
  </si>
  <si>
    <t>Tuin &amp; Infrastructuu.r</t>
  </si>
  <si>
    <t xml:space="preserve">Onderhoud wooneenheden. </t>
  </si>
  <si>
    <t>Onderhoud Hydrofoor installatie.</t>
  </si>
  <si>
    <t>Onderhoud Ventilatie systeem.</t>
  </si>
  <si>
    <t>Onderhoud CV Installatie / Boiler.</t>
  </si>
  <si>
    <t>Kabelnetwerk contract.</t>
  </si>
  <si>
    <t>Onderhoudscontract automatische deur.</t>
  </si>
  <si>
    <t>Voorschotbijdrage.</t>
  </si>
  <si>
    <t>Recht van overpad.</t>
  </si>
  <si>
    <t>Premie appartementclausule.</t>
  </si>
  <si>
    <t>Rente op spaar / betaalrekeningen.</t>
  </si>
  <si>
    <t xml:space="preserve">   Werkelijke stijging voorschotbijdrage </t>
  </si>
  <si>
    <t>2.5%</t>
  </si>
  <si>
    <t xml:space="preserve">      6.4%</t>
  </si>
  <si>
    <t xml:space="preserve">     2.0%</t>
  </si>
  <si>
    <r>
      <t xml:space="preserve">Incl. Liftkeuring         </t>
    </r>
    <r>
      <rPr>
        <b/>
        <sz val="9"/>
        <rFont val="Verdana"/>
        <family val="2"/>
      </rPr>
      <t xml:space="preserve">2011 </t>
    </r>
  </si>
  <si>
    <t>Algemene kosten</t>
  </si>
  <si>
    <t>87138 m3</t>
  </si>
  <si>
    <t>87944 m3</t>
  </si>
  <si>
    <t xml:space="preserve">Liftkeuring &amp; Liftonderhoud &amp; Telefoon. </t>
  </si>
  <si>
    <t>Schoonmaakonderhoud &amp; Glasbewassing.</t>
  </si>
  <si>
    <t>WINST / VERLIES OP EXPLOITATIE</t>
  </si>
  <si>
    <t>SUB TOTAAL</t>
  </si>
  <si>
    <t>INCL. 7,5% ASSURANTIE BELASTING.</t>
  </si>
  <si>
    <t>Opstalverzekering gebouwen incl. Glas.</t>
  </si>
  <si>
    <t>2.760 m3.</t>
  </si>
  <si>
    <t>3.0%</t>
  </si>
  <si>
    <t>2.0%</t>
  </si>
  <si>
    <t xml:space="preserve">       incl. BTW</t>
  </si>
  <si>
    <t xml:space="preserve">        incl. BTW</t>
  </si>
  <si>
    <t xml:space="preserve">       Incl. BTW</t>
  </si>
  <si>
    <t xml:space="preserve">     incl. BTW</t>
  </si>
  <si>
    <t>2819 m3</t>
  </si>
  <si>
    <t xml:space="preserve">                                     BEGROTING VERENIGING VAN EIGENAARS </t>
  </si>
  <si>
    <t>Auteur: scee</t>
  </si>
  <si>
    <t>Begroting 2020</t>
  </si>
  <si>
    <t>Begroting 2021</t>
  </si>
  <si>
    <t>Werkelijk 2019</t>
  </si>
  <si>
    <t>2019 t.o.v. 2020</t>
  </si>
  <si>
    <t xml:space="preserve"> 2019 t.o.v. 2020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</si>
</sst>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€&quot;\ * #,##0.0_-;_-&quot;€&quot;\ * #,##0.0\-;_-&quot;€&quot;\ * &quot;-&quot;??_-;_-@_-"/>
    <numFmt numFmtId="173" formatCode="_-&quot;€&quot;\ * #,##0_-;_-&quot;€&quot;\ * #,##0\-;_-&quot;€&quot;\ * &quot;-&quot;??_-;_-@_-"/>
    <numFmt numFmtId="174" formatCode="[$-413]dddd\ d\ mmmm\ yyyy"/>
    <numFmt numFmtId="175" formatCode="_-&quot;€&quot;\ * #,##0.000_-;_-&quot;€&quot;\ * #,##0.000\-;_-&quot;€&quot;\ * &quot;-&quot;??_-;_-@_-"/>
    <numFmt numFmtId="176" formatCode="_-&quot;€&quot;\ * #,##0.0000_-;_-&quot;€&quot;\ * #,##0.0000\-;_-&quot;€&quot;\ * &quot;-&quot;??_-;_-@_-"/>
    <numFmt numFmtId="177" formatCode="0.0%"/>
    <numFmt numFmtId="178" formatCode="_-[$€-2]\ * #,##0.00_-;_-[$€-2]\ * #,##0.00\-;_-[$€-2]\ * &quot;-&quot;??_-;_-@_-"/>
  </numFmts>
  <fonts count="49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206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ck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 style="thick"/>
      <top style="double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double"/>
      <bottom style="thick"/>
    </border>
    <border>
      <left style="medium"/>
      <right style="thick"/>
      <top style="double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double"/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/>
    </xf>
    <xf numFmtId="0" fontId="0" fillId="0" borderId="24" xfId="0" applyBorder="1" applyAlignment="1">
      <alignment/>
    </xf>
    <xf numFmtId="170" fontId="7" fillId="0" borderId="25" xfId="57" applyFont="1" applyBorder="1" applyAlignment="1">
      <alignment/>
    </xf>
    <xf numFmtId="173" fontId="1" fillId="0" borderId="26" xfId="57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33" borderId="27" xfId="0" applyFill="1" applyBorder="1" applyAlignment="1">
      <alignment/>
    </xf>
    <xf numFmtId="0" fontId="4" fillId="33" borderId="27" xfId="0" applyFont="1" applyFill="1" applyBorder="1" applyAlignment="1">
      <alignment/>
    </xf>
    <xf numFmtId="170" fontId="4" fillId="33" borderId="27" xfId="57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3" fillId="0" borderId="30" xfId="0" applyFont="1" applyBorder="1" applyAlignment="1">
      <alignment/>
    </xf>
    <xf numFmtId="173" fontId="1" fillId="0" borderId="31" xfId="57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8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4" fillId="0" borderId="30" xfId="0" applyFont="1" applyBorder="1" applyAlignment="1">
      <alignment/>
    </xf>
    <xf numFmtId="0" fontId="0" fillId="0" borderId="37" xfId="0" applyBorder="1" applyAlignment="1">
      <alignment/>
    </xf>
    <xf numFmtId="0" fontId="1" fillId="0" borderId="3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34" borderId="44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7" xfId="0" applyFill="1" applyBorder="1" applyAlignment="1">
      <alignment/>
    </xf>
    <xf numFmtId="0" fontId="1" fillId="34" borderId="48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8" fillId="0" borderId="51" xfId="0" applyFont="1" applyBorder="1" applyAlignment="1">
      <alignment/>
    </xf>
    <xf numFmtId="0" fontId="0" fillId="0" borderId="50" xfId="0" applyBorder="1" applyAlignment="1">
      <alignment/>
    </xf>
    <xf numFmtId="0" fontId="6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1" fillId="35" borderId="51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2" fillId="35" borderId="51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21" xfId="0" applyFont="1" applyBorder="1" applyAlignment="1">
      <alignment/>
    </xf>
    <xf numFmtId="170" fontId="7" fillId="0" borderId="42" xfId="57" applyFont="1" applyBorder="1" applyAlignment="1">
      <alignment/>
    </xf>
    <xf numFmtId="173" fontId="3" fillId="34" borderId="45" xfId="57" applyNumberFormat="1" applyFont="1" applyFill="1" applyBorder="1" applyAlignment="1">
      <alignment/>
    </xf>
    <xf numFmtId="173" fontId="3" fillId="34" borderId="44" xfId="57" applyNumberFormat="1" applyFont="1" applyFill="1" applyBorder="1" applyAlignment="1">
      <alignment/>
    </xf>
    <xf numFmtId="173" fontId="1" fillId="0" borderId="29" xfId="57" applyNumberFormat="1" applyFont="1" applyBorder="1" applyAlignment="1">
      <alignment/>
    </xf>
    <xf numFmtId="173" fontId="1" fillId="0" borderId="34" xfId="57" applyNumberFormat="1" applyFont="1" applyBorder="1" applyAlignment="1">
      <alignment/>
    </xf>
    <xf numFmtId="170" fontId="7" fillId="0" borderId="53" xfId="57" applyFont="1" applyBorder="1" applyAlignment="1">
      <alignment/>
    </xf>
    <xf numFmtId="173" fontId="3" fillId="34" borderId="54" xfId="57" applyNumberFormat="1" applyFont="1" applyFill="1" applyBorder="1" applyAlignment="1">
      <alignment/>
    </xf>
    <xf numFmtId="9" fontId="0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1" xfId="0" applyBorder="1" applyAlignment="1">
      <alignment/>
    </xf>
    <xf numFmtId="0" fontId="4" fillId="0" borderId="26" xfId="0" applyFont="1" applyBorder="1" applyAlignment="1">
      <alignment/>
    </xf>
    <xf numFmtId="173" fontId="3" fillId="0" borderId="18" xfId="57" applyNumberFormat="1" applyFont="1" applyBorder="1" applyAlignment="1">
      <alignment/>
    </xf>
    <xf numFmtId="173" fontId="3" fillId="0" borderId="55" xfId="57" applyNumberFormat="1" applyFont="1" applyBorder="1" applyAlignment="1">
      <alignment horizontal="left"/>
    </xf>
    <xf numFmtId="173" fontId="3" fillId="0" borderId="18" xfId="57" applyNumberFormat="1" applyFont="1" applyBorder="1" applyAlignment="1">
      <alignment horizontal="left"/>
    </xf>
    <xf numFmtId="177" fontId="3" fillId="0" borderId="55" xfId="53" applyNumberFormat="1" applyFont="1" applyBorder="1" applyAlignment="1">
      <alignment horizontal="right"/>
    </xf>
    <xf numFmtId="173" fontId="3" fillId="33" borderId="56" xfId="57" applyNumberFormat="1" applyFont="1" applyFill="1" applyBorder="1" applyAlignment="1">
      <alignment/>
    </xf>
    <xf numFmtId="10" fontId="3" fillId="34" borderId="44" xfId="57" applyNumberFormat="1" applyFont="1" applyFill="1" applyBorder="1" applyAlignment="1">
      <alignment/>
    </xf>
    <xf numFmtId="177" fontId="4" fillId="33" borderId="57" xfId="57" applyNumberFormat="1" applyFont="1" applyFill="1" applyBorder="1" applyAlignment="1">
      <alignment/>
    </xf>
    <xf numFmtId="170" fontId="7" fillId="0" borderId="58" xfId="57" applyFont="1" applyBorder="1" applyAlignment="1">
      <alignment/>
    </xf>
    <xf numFmtId="173" fontId="3" fillId="34" borderId="59" xfId="57" applyNumberFormat="1" applyFont="1" applyFill="1" applyBorder="1" applyAlignment="1">
      <alignment/>
    </xf>
    <xf numFmtId="177" fontId="3" fillId="0" borderId="19" xfId="53" applyNumberFormat="1" applyFont="1" applyBorder="1" applyAlignment="1">
      <alignment horizontal="right"/>
    </xf>
    <xf numFmtId="177" fontId="3" fillId="33" borderId="60" xfId="57" applyNumberFormat="1" applyFont="1" applyFill="1" applyBorder="1" applyAlignment="1">
      <alignment/>
    </xf>
    <xf numFmtId="0" fontId="1" fillId="0" borderId="36" xfId="0" applyFont="1" applyBorder="1" applyAlignment="1">
      <alignment/>
    </xf>
    <xf numFmtId="9" fontId="1" fillId="0" borderId="32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" fillId="0" borderId="67" xfId="0" applyFont="1" applyBorder="1" applyAlignment="1">
      <alignment/>
    </xf>
    <xf numFmtId="0" fontId="1" fillId="0" borderId="37" xfId="0" applyFont="1" applyBorder="1" applyAlignment="1">
      <alignment/>
    </xf>
    <xf numFmtId="173" fontId="1" fillId="0" borderId="68" xfId="57" applyNumberFormat="1" applyFont="1" applyBorder="1" applyAlignment="1">
      <alignment/>
    </xf>
    <xf numFmtId="0" fontId="1" fillId="0" borderId="69" xfId="0" applyFont="1" applyBorder="1" applyAlignment="1">
      <alignment/>
    </xf>
    <xf numFmtId="0" fontId="1" fillId="35" borderId="67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9" fillId="0" borderId="69" xfId="0" applyFont="1" applyBorder="1" applyAlignment="1">
      <alignment/>
    </xf>
    <xf numFmtId="0" fontId="4" fillId="0" borderId="37" xfId="0" applyFont="1" applyBorder="1" applyAlignment="1">
      <alignment/>
    </xf>
    <xf numFmtId="0" fontId="3" fillId="36" borderId="51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3" fillId="36" borderId="71" xfId="0" applyFont="1" applyFill="1" applyBorder="1" applyAlignment="1">
      <alignment/>
    </xf>
    <xf numFmtId="0" fontId="1" fillId="36" borderId="72" xfId="0" applyFont="1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73" xfId="0" applyFill="1" applyBorder="1" applyAlignment="1">
      <alignment/>
    </xf>
    <xf numFmtId="0" fontId="1" fillId="36" borderId="50" xfId="0" applyFont="1" applyFill="1" applyBorder="1" applyAlignment="1">
      <alignment/>
    </xf>
    <xf numFmtId="0" fontId="1" fillId="36" borderId="71" xfId="0" applyFont="1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74" xfId="0" applyFill="1" applyBorder="1" applyAlignment="1">
      <alignment/>
    </xf>
    <xf numFmtId="0" fontId="2" fillId="36" borderId="72" xfId="0" applyFont="1" applyFill="1" applyBorder="1" applyAlignment="1">
      <alignment/>
    </xf>
    <xf numFmtId="0" fontId="0" fillId="36" borderId="50" xfId="0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71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2" xfId="0" applyFill="1" applyBorder="1" applyAlignment="1">
      <alignment/>
    </xf>
    <xf numFmtId="0" fontId="10" fillId="36" borderId="75" xfId="0" applyFont="1" applyFill="1" applyBorder="1" applyAlignment="1">
      <alignment/>
    </xf>
    <xf numFmtId="0" fontId="10" fillId="36" borderId="76" xfId="0" applyFont="1" applyFill="1" applyBorder="1" applyAlignment="1">
      <alignment/>
    </xf>
    <xf numFmtId="173" fontId="1" fillId="35" borderId="67" xfId="57" applyNumberFormat="1" applyFont="1" applyFill="1" applyBorder="1" applyAlignment="1">
      <alignment/>
    </xf>
    <xf numFmtId="173" fontId="1" fillId="35" borderId="29" xfId="57" applyNumberFormat="1" applyFont="1" applyFill="1" applyBorder="1" applyAlignment="1">
      <alignment/>
    </xf>
    <xf numFmtId="173" fontId="3" fillId="0" borderId="30" xfId="57" applyNumberFormat="1" applyFont="1" applyBorder="1" applyAlignment="1">
      <alignment/>
    </xf>
    <xf numFmtId="173" fontId="1" fillId="0" borderId="30" xfId="57" applyNumberFormat="1" applyFont="1" applyBorder="1" applyAlignment="1">
      <alignment/>
    </xf>
    <xf numFmtId="173" fontId="1" fillId="0" borderId="35" xfId="57" applyNumberFormat="1" applyFont="1" applyBorder="1" applyAlignment="1">
      <alignment/>
    </xf>
    <xf numFmtId="173" fontId="1" fillId="0" borderId="37" xfId="57" applyNumberFormat="1" applyFont="1" applyBorder="1" applyAlignment="1">
      <alignment/>
    </xf>
    <xf numFmtId="173" fontId="3" fillId="0" borderId="55" xfId="57" applyNumberFormat="1" applyFont="1" applyBorder="1" applyAlignment="1">
      <alignment/>
    </xf>
    <xf numFmtId="173" fontId="3" fillId="35" borderId="37" xfId="57" applyNumberFormat="1" applyFont="1" applyFill="1" applyBorder="1" applyAlignment="1">
      <alignment/>
    </xf>
    <xf numFmtId="173" fontId="3" fillId="35" borderId="30" xfId="57" applyNumberFormat="1" applyFont="1" applyFill="1" applyBorder="1" applyAlignment="1">
      <alignment/>
    </xf>
    <xf numFmtId="173" fontId="3" fillId="33" borderId="57" xfId="57" applyNumberFormat="1" applyFont="1" applyFill="1" applyBorder="1" applyAlignment="1">
      <alignment/>
    </xf>
    <xf numFmtId="173" fontId="1" fillId="0" borderId="37" xfId="0" applyNumberFormat="1" applyFont="1" applyBorder="1" applyAlignment="1">
      <alignment/>
    </xf>
    <xf numFmtId="173" fontId="1" fillId="0" borderId="30" xfId="0" applyNumberFormat="1" applyFont="1" applyBorder="1" applyAlignment="1">
      <alignment/>
    </xf>
    <xf numFmtId="173" fontId="1" fillId="0" borderId="35" xfId="0" applyNumberFormat="1" applyFont="1" applyBorder="1" applyAlignment="1">
      <alignment/>
    </xf>
    <xf numFmtId="0" fontId="2" fillId="0" borderId="77" xfId="0" applyFont="1" applyBorder="1" applyAlignment="1">
      <alignment/>
    </xf>
    <xf numFmtId="170" fontId="3" fillId="0" borderId="25" xfId="57" applyFont="1" applyBorder="1" applyAlignment="1">
      <alignment/>
    </xf>
    <xf numFmtId="177" fontId="3" fillId="0" borderId="18" xfId="53" applyNumberFormat="1" applyFont="1" applyBorder="1" applyAlignment="1">
      <alignment horizontal="right"/>
    </xf>
    <xf numFmtId="177" fontId="3" fillId="33" borderId="56" xfId="57" applyNumberFormat="1" applyFont="1" applyFill="1" applyBorder="1" applyAlignment="1">
      <alignment/>
    </xf>
    <xf numFmtId="0" fontId="2" fillId="0" borderId="78" xfId="0" applyFont="1" applyBorder="1" applyAlignment="1">
      <alignment/>
    </xf>
    <xf numFmtId="170" fontId="3" fillId="0" borderId="53" xfId="57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8" xfId="0" applyFont="1" applyBorder="1" applyAlignment="1">
      <alignment/>
    </xf>
    <xf numFmtId="173" fontId="3" fillId="37" borderId="44" xfId="57" applyNumberFormat="1" applyFont="1" applyFill="1" applyBorder="1" applyAlignment="1">
      <alignment/>
    </xf>
    <xf numFmtId="177" fontId="1" fillId="37" borderId="31" xfId="53" applyNumberFormat="1" applyFont="1" applyFill="1" applyBorder="1" applyAlignment="1">
      <alignment/>
    </xf>
    <xf numFmtId="177" fontId="1" fillId="37" borderId="68" xfId="53" applyNumberFormat="1" applyFont="1" applyFill="1" applyBorder="1" applyAlignment="1">
      <alignment/>
    </xf>
    <xf numFmtId="173" fontId="3" fillId="37" borderId="54" xfId="57" applyNumberFormat="1" applyFont="1" applyFill="1" applyBorder="1" applyAlignment="1">
      <alignment/>
    </xf>
    <xf numFmtId="177" fontId="1" fillId="37" borderId="79" xfId="53" applyNumberFormat="1" applyFont="1" applyFill="1" applyBorder="1" applyAlignment="1">
      <alignment/>
    </xf>
    <xf numFmtId="177" fontId="1" fillId="37" borderId="80" xfId="53" applyNumberFormat="1" applyFont="1" applyFill="1" applyBorder="1" applyAlignment="1">
      <alignment/>
    </xf>
    <xf numFmtId="9" fontId="1" fillId="37" borderId="67" xfId="53" applyFont="1" applyFill="1" applyBorder="1" applyAlignment="1">
      <alignment/>
    </xf>
    <xf numFmtId="9" fontId="1" fillId="37" borderId="29" xfId="53" applyFont="1" applyFill="1" applyBorder="1" applyAlignment="1">
      <alignment/>
    </xf>
    <xf numFmtId="177" fontId="1" fillId="37" borderId="29" xfId="53" applyNumberFormat="1" applyFont="1" applyFill="1" applyBorder="1" applyAlignment="1">
      <alignment/>
    </xf>
    <xf numFmtId="177" fontId="1" fillId="37" borderId="67" xfId="53" applyNumberFormat="1" applyFont="1" applyFill="1" applyBorder="1" applyAlignment="1">
      <alignment/>
    </xf>
    <xf numFmtId="177" fontId="1" fillId="37" borderId="26" xfId="53" applyNumberFormat="1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1" fillId="36" borderId="73" xfId="0" applyFont="1" applyFill="1" applyBorder="1" applyAlignment="1">
      <alignment/>
    </xf>
    <xf numFmtId="0" fontId="3" fillId="0" borderId="81" xfId="0" applyFont="1" applyBorder="1" applyAlignment="1">
      <alignment/>
    </xf>
    <xf numFmtId="0" fontId="1" fillId="0" borderId="22" xfId="0" applyFont="1" applyBorder="1" applyAlignment="1">
      <alignment/>
    </xf>
    <xf numFmtId="177" fontId="3" fillId="38" borderId="55" xfId="53" applyNumberFormat="1" applyFont="1" applyFill="1" applyBorder="1" applyAlignment="1">
      <alignment horizontal="right"/>
    </xf>
    <xf numFmtId="0" fontId="48" fillId="0" borderId="39" xfId="0" applyFont="1" applyBorder="1" applyAlignment="1">
      <alignment/>
    </xf>
    <xf numFmtId="0" fontId="3" fillId="36" borderId="21" xfId="0" applyFont="1" applyFill="1" applyBorder="1" applyAlignment="1">
      <alignment/>
    </xf>
    <xf numFmtId="0" fontId="0" fillId="39" borderId="82" xfId="0" applyFill="1" applyBorder="1" applyAlignment="1">
      <alignment/>
    </xf>
    <xf numFmtId="0" fontId="0" fillId="39" borderId="83" xfId="0" applyFill="1" applyBorder="1" applyAlignment="1">
      <alignment/>
    </xf>
    <xf numFmtId="0" fontId="3" fillId="0" borderId="21" xfId="0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84" xfId="0" applyNumberFormat="1" applyBorder="1" applyAlignment="1">
      <alignment/>
    </xf>
    <xf numFmtId="178" fontId="0" fillId="0" borderId="85" xfId="0" applyNumberFormat="1" applyBorder="1" applyAlignment="1">
      <alignment/>
    </xf>
    <xf numFmtId="178" fontId="0" fillId="0" borderId="83" xfId="0" applyNumberFormat="1" applyBorder="1" applyAlignment="1">
      <alignment/>
    </xf>
    <xf numFmtId="177" fontId="3" fillId="33" borderId="57" xfId="57" applyNumberFormat="1" applyFont="1" applyFill="1" applyBorder="1" applyAlignment="1">
      <alignment/>
    </xf>
    <xf numFmtId="0" fontId="4" fillId="33" borderId="82" xfId="0" applyFont="1" applyFill="1" applyBorder="1" applyAlignment="1">
      <alignment/>
    </xf>
    <xf numFmtId="0" fontId="10" fillId="36" borderId="86" xfId="0" applyFont="1" applyFill="1" applyBorder="1" applyAlignment="1">
      <alignment/>
    </xf>
    <xf numFmtId="0" fontId="4" fillId="0" borderId="36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2" xfId="0" applyFont="1" applyBorder="1" applyAlignment="1">
      <alignment/>
    </xf>
    <xf numFmtId="9" fontId="0" fillId="0" borderId="41" xfId="0" applyNumberFormat="1" applyFont="1" applyBorder="1" applyAlignment="1">
      <alignment/>
    </xf>
    <xf numFmtId="178" fontId="9" fillId="0" borderId="82" xfId="0" applyNumberFormat="1" applyFont="1" applyBorder="1" applyAlignment="1">
      <alignment/>
    </xf>
    <xf numFmtId="178" fontId="3" fillId="0" borderId="63" xfId="0" applyNumberFormat="1" applyFont="1" applyBorder="1" applyAlignment="1">
      <alignment/>
    </xf>
    <xf numFmtId="0" fontId="3" fillId="0" borderId="69" xfId="0" applyFont="1" applyBorder="1" applyAlignment="1">
      <alignment/>
    </xf>
    <xf numFmtId="0" fontId="3" fillId="0" borderId="68" xfId="0" applyFont="1" applyBorder="1" applyAlignment="1">
      <alignment/>
    </xf>
    <xf numFmtId="170" fontId="3" fillId="10" borderId="18" xfId="57" applyFont="1" applyFill="1" applyBorder="1" applyAlignment="1">
      <alignment/>
    </xf>
    <xf numFmtId="170" fontId="2" fillId="10" borderId="55" xfId="57" applyFont="1" applyFill="1" applyBorder="1" applyAlignment="1">
      <alignment/>
    </xf>
    <xf numFmtId="170" fontId="2" fillId="10" borderId="87" xfId="57" applyFont="1" applyFill="1" applyBorder="1" applyAlignment="1">
      <alignment/>
    </xf>
    <xf numFmtId="170" fontId="3" fillId="40" borderId="18" xfId="57" applyFont="1" applyFill="1" applyBorder="1" applyAlignment="1">
      <alignment/>
    </xf>
    <xf numFmtId="170" fontId="2" fillId="40" borderId="55" xfId="57" applyFont="1" applyFill="1" applyBorder="1" applyAlignment="1">
      <alignment/>
    </xf>
    <xf numFmtId="173" fontId="3" fillId="13" borderId="70" xfId="57" applyNumberFormat="1" applyFont="1" applyFill="1" applyBorder="1" applyAlignment="1">
      <alignment/>
    </xf>
    <xf numFmtId="177" fontId="3" fillId="13" borderId="70" xfId="57" applyNumberFormat="1" applyFont="1" applyFill="1" applyBorder="1" applyAlignment="1">
      <alignment/>
    </xf>
    <xf numFmtId="173" fontId="3" fillId="13" borderId="49" xfId="57" applyNumberFormat="1" applyFont="1" applyFill="1" applyBorder="1" applyAlignment="1">
      <alignment/>
    </xf>
    <xf numFmtId="177" fontId="3" fillId="13" borderId="49" xfId="57" applyNumberFormat="1" applyFont="1" applyFill="1" applyBorder="1" applyAlignment="1">
      <alignment horizontal="right"/>
    </xf>
    <xf numFmtId="177" fontId="3" fillId="13" borderId="71" xfId="57" applyNumberFormat="1" applyFont="1" applyFill="1" applyBorder="1" applyAlignment="1">
      <alignment/>
    </xf>
    <xf numFmtId="177" fontId="4" fillId="13" borderId="71" xfId="57" applyNumberFormat="1" applyFont="1" applyFill="1" applyBorder="1" applyAlignment="1">
      <alignment/>
    </xf>
    <xf numFmtId="173" fontId="3" fillId="13" borderId="75" xfId="0" applyNumberFormat="1" applyFont="1" applyFill="1" applyBorder="1" applyAlignment="1">
      <alignment/>
    </xf>
    <xf numFmtId="173" fontId="1" fillId="13" borderId="88" xfId="0" applyNumberFormat="1" applyFont="1" applyFill="1" applyBorder="1" applyAlignment="1">
      <alignment/>
    </xf>
    <xf numFmtId="173" fontId="2" fillId="13" borderId="89" xfId="57" applyNumberFormat="1" applyFont="1" applyFill="1" applyBorder="1" applyAlignment="1">
      <alignment/>
    </xf>
    <xf numFmtId="177" fontId="2" fillId="13" borderId="71" xfId="57" applyNumberFormat="1" applyFont="1" applyFill="1" applyBorder="1" applyAlignment="1">
      <alignment/>
    </xf>
    <xf numFmtId="177" fontId="2" fillId="13" borderId="49" xfId="57" applyNumberFormat="1" applyFont="1" applyFill="1" applyBorder="1" applyAlignment="1">
      <alignment/>
    </xf>
    <xf numFmtId="177" fontId="2" fillId="13" borderId="90" xfId="0" applyNumberFormat="1" applyFont="1" applyFill="1" applyBorder="1" applyAlignment="1">
      <alignment/>
    </xf>
    <xf numFmtId="177" fontId="2" fillId="13" borderId="89" xfId="57" applyNumberFormat="1" applyFont="1" applyFill="1" applyBorder="1" applyAlignment="1">
      <alignment/>
    </xf>
    <xf numFmtId="0" fontId="1" fillId="37" borderId="80" xfId="53" applyNumberFormat="1" applyFont="1" applyFill="1" applyBorder="1" applyAlignment="1">
      <alignment/>
    </xf>
    <xf numFmtId="0" fontId="2" fillId="13" borderId="73" xfId="57" applyNumberFormat="1" applyFont="1" applyFill="1" applyBorder="1" applyAlignment="1">
      <alignment horizontal="right"/>
    </xf>
    <xf numFmtId="170" fontId="3" fillId="39" borderId="19" xfId="57" applyFont="1" applyFill="1" applyBorder="1" applyAlignment="1">
      <alignment/>
    </xf>
    <xf numFmtId="170" fontId="2" fillId="39" borderId="18" xfId="57" applyFont="1" applyFill="1" applyBorder="1" applyAlignment="1">
      <alignment/>
    </xf>
    <xf numFmtId="173" fontId="3" fillId="39" borderId="71" xfId="57" applyNumberFormat="1" applyFont="1" applyFill="1" applyBorder="1" applyAlignment="1">
      <alignment/>
    </xf>
    <xf numFmtId="173" fontId="3" fillId="39" borderId="49" xfId="57" applyNumberFormat="1" applyFont="1" applyFill="1" applyBorder="1" applyAlignment="1">
      <alignment/>
    </xf>
    <xf numFmtId="173" fontId="3" fillId="39" borderId="91" xfId="0" applyNumberFormat="1" applyFont="1" applyFill="1" applyBorder="1" applyAlignment="1">
      <alignment/>
    </xf>
    <xf numFmtId="173" fontId="2" fillId="39" borderId="49" xfId="57" applyNumberFormat="1" applyFont="1" applyFill="1" applyBorder="1" applyAlignment="1">
      <alignment/>
    </xf>
    <xf numFmtId="177" fontId="2" fillId="39" borderId="49" xfId="57" applyNumberFormat="1" applyFont="1" applyFill="1" applyBorder="1" applyAlignment="1">
      <alignment horizontal="right"/>
    </xf>
    <xf numFmtId="177" fontId="2" fillId="39" borderId="49" xfId="57" applyNumberFormat="1" applyFont="1" applyFill="1" applyBorder="1" applyAlignment="1">
      <alignment/>
    </xf>
    <xf numFmtId="177" fontId="2" fillId="39" borderId="75" xfId="0" applyNumberFormat="1" applyFont="1" applyFill="1" applyBorder="1" applyAlignment="1">
      <alignment/>
    </xf>
    <xf numFmtId="177" fontId="2" fillId="40" borderId="49" xfId="57" applyNumberFormat="1" applyFont="1" applyFill="1" applyBorder="1" applyAlignment="1">
      <alignment/>
    </xf>
    <xf numFmtId="173" fontId="3" fillId="40" borderId="49" xfId="57" applyNumberFormat="1" applyFont="1" applyFill="1" applyBorder="1" applyAlignment="1">
      <alignment/>
    </xf>
    <xf numFmtId="173" fontId="3" fillId="40" borderId="75" xfId="0" applyNumberFormat="1" applyFont="1" applyFill="1" applyBorder="1" applyAlignment="1">
      <alignment/>
    </xf>
    <xf numFmtId="177" fontId="2" fillId="40" borderId="74" xfId="57" applyNumberFormat="1" applyFont="1" applyFill="1" applyBorder="1" applyAlignment="1">
      <alignment horizontal="right"/>
    </xf>
    <xf numFmtId="177" fontId="2" fillId="40" borderId="70" xfId="57" applyNumberFormat="1" applyFont="1" applyFill="1" applyBorder="1" applyAlignment="1">
      <alignment/>
    </xf>
    <xf numFmtId="177" fontId="9" fillId="40" borderId="92" xfId="0" applyNumberFormat="1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1" fillId="0" borderId="94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95" xfId="0" applyFill="1" applyBorder="1" applyAlignment="1">
      <alignment/>
    </xf>
    <xf numFmtId="0" fontId="3" fillId="33" borderId="96" xfId="0" applyFont="1" applyFill="1" applyBorder="1" applyAlignment="1">
      <alignment/>
    </xf>
    <xf numFmtId="0" fontId="0" fillId="33" borderId="96" xfId="0" applyFill="1" applyBorder="1" applyAlignment="1">
      <alignment/>
    </xf>
    <xf numFmtId="173" fontId="3" fillId="33" borderId="97" xfId="57" applyNumberFormat="1" applyFont="1" applyFill="1" applyBorder="1" applyAlignment="1">
      <alignment/>
    </xf>
    <xf numFmtId="10" fontId="3" fillId="33" borderId="98" xfId="0" applyNumberFormat="1" applyFont="1" applyFill="1" applyBorder="1" applyAlignment="1">
      <alignment/>
    </xf>
    <xf numFmtId="173" fontId="3" fillId="33" borderId="97" xfId="0" applyNumberFormat="1" applyFont="1" applyFill="1" applyBorder="1" applyAlignment="1">
      <alignment/>
    </xf>
    <xf numFmtId="177" fontId="3" fillId="33" borderId="24" xfId="0" applyNumberFormat="1" applyFont="1" applyFill="1" applyBorder="1" applyAlignment="1">
      <alignment/>
    </xf>
    <xf numFmtId="173" fontId="3" fillId="33" borderId="96" xfId="0" applyNumberFormat="1" applyFont="1" applyFill="1" applyBorder="1" applyAlignment="1">
      <alignment/>
    </xf>
    <xf numFmtId="177" fontId="3" fillId="33" borderId="97" xfId="0" applyNumberFormat="1" applyFont="1" applyFill="1" applyBorder="1" applyAlignment="1">
      <alignment/>
    </xf>
    <xf numFmtId="177" fontId="3" fillId="33" borderId="98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70" fontId="4" fillId="33" borderId="97" xfId="57" applyFont="1" applyFill="1" applyBorder="1" applyAlignment="1">
      <alignment/>
    </xf>
    <xf numFmtId="0" fontId="4" fillId="33" borderId="99" xfId="0" applyFont="1" applyFill="1" applyBorder="1" applyAlignment="1">
      <alignment/>
    </xf>
    <xf numFmtId="0" fontId="1" fillId="41" borderId="100" xfId="0" applyFont="1" applyFill="1" applyBorder="1" applyAlignment="1">
      <alignment/>
    </xf>
    <xf numFmtId="0" fontId="0" fillId="41" borderId="101" xfId="0" applyFill="1" applyBorder="1" applyAlignment="1">
      <alignment/>
    </xf>
    <xf numFmtId="173" fontId="0" fillId="41" borderId="101" xfId="0" applyNumberFormat="1" applyFill="1" applyBorder="1" applyAlignment="1">
      <alignment/>
    </xf>
    <xf numFmtId="0" fontId="0" fillId="41" borderId="102" xfId="0" applyFill="1" applyBorder="1" applyAlignment="1">
      <alignment/>
    </xf>
    <xf numFmtId="170" fontId="0" fillId="41" borderId="103" xfId="57" applyFont="1" applyFill="1" applyBorder="1" applyAlignment="1">
      <alignment/>
    </xf>
    <xf numFmtId="170" fontId="1" fillId="41" borderId="103" xfId="57" applyFont="1" applyFill="1" applyBorder="1" applyAlignment="1">
      <alignment/>
    </xf>
    <xf numFmtId="173" fontId="0" fillId="41" borderId="103" xfId="0" applyNumberFormat="1" applyFill="1" applyBorder="1" applyAlignment="1">
      <alignment/>
    </xf>
    <xf numFmtId="170" fontId="3" fillId="41" borderId="103" xfId="57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104" xfId="0" applyFont="1" applyBorder="1" applyAlignment="1">
      <alignment/>
    </xf>
    <xf numFmtId="173" fontId="1" fillId="42" borderId="68" xfId="57" applyNumberFormat="1" applyFont="1" applyFill="1" applyBorder="1" applyAlignment="1">
      <alignment/>
    </xf>
    <xf numFmtId="173" fontId="1" fillId="42" borderId="31" xfId="57" applyNumberFormat="1" applyFont="1" applyFill="1" applyBorder="1" applyAlignment="1">
      <alignment/>
    </xf>
    <xf numFmtId="173" fontId="1" fillId="42" borderId="26" xfId="57" applyNumberFormat="1" applyFont="1" applyFill="1" applyBorder="1" applyAlignment="1">
      <alignment/>
    </xf>
    <xf numFmtId="173" fontId="3" fillId="42" borderId="18" xfId="57" applyNumberFormat="1" applyFont="1" applyFill="1" applyBorder="1" applyAlignment="1">
      <alignment/>
    </xf>
    <xf numFmtId="0" fontId="1" fillId="42" borderId="69" xfId="0" applyFont="1" applyFill="1" applyBorder="1" applyAlignment="1">
      <alignment/>
    </xf>
    <xf numFmtId="0" fontId="1" fillId="42" borderId="68" xfId="0" applyFont="1" applyFill="1" applyBorder="1" applyAlignment="1">
      <alignment/>
    </xf>
    <xf numFmtId="170" fontId="2" fillId="42" borderId="13" xfId="57" applyFont="1" applyFill="1" applyBorder="1" applyAlignment="1">
      <alignment/>
    </xf>
    <xf numFmtId="170" fontId="2" fillId="42" borderId="14" xfId="57" applyFont="1" applyFill="1" applyBorder="1" applyAlignment="1">
      <alignment/>
    </xf>
    <xf numFmtId="170" fontId="2" fillId="42" borderId="105" xfId="57" applyFont="1" applyFill="1" applyBorder="1" applyAlignment="1">
      <alignment/>
    </xf>
    <xf numFmtId="9" fontId="1" fillId="42" borderId="36" xfId="0" applyNumberFormat="1" applyFont="1" applyFill="1" applyBorder="1" applyAlignment="1">
      <alignment/>
    </xf>
    <xf numFmtId="0" fontId="1" fillId="42" borderId="26" xfId="0" applyFont="1" applyFill="1" applyBorder="1" applyAlignment="1">
      <alignment/>
    </xf>
    <xf numFmtId="173" fontId="3" fillId="42" borderId="18" xfId="57" applyNumberFormat="1" applyFont="1" applyFill="1" applyBorder="1" applyAlignment="1">
      <alignment horizontal="left"/>
    </xf>
    <xf numFmtId="173" fontId="1" fillId="43" borderId="68" xfId="57" applyNumberFormat="1" applyFont="1" applyFill="1" applyBorder="1" applyAlignment="1">
      <alignment/>
    </xf>
    <xf numFmtId="173" fontId="1" fillId="43" borderId="31" xfId="57" applyNumberFormat="1" applyFont="1" applyFill="1" applyBorder="1" applyAlignment="1">
      <alignment/>
    </xf>
    <xf numFmtId="173" fontId="1" fillId="43" borderId="26" xfId="57" applyNumberFormat="1" applyFont="1" applyFill="1" applyBorder="1" applyAlignment="1">
      <alignment/>
    </xf>
    <xf numFmtId="173" fontId="3" fillId="43" borderId="18" xfId="57" applyNumberFormat="1" applyFont="1" applyFill="1" applyBorder="1" applyAlignment="1">
      <alignment/>
    </xf>
    <xf numFmtId="173" fontId="3" fillId="43" borderId="18" xfId="57" applyNumberFormat="1" applyFont="1" applyFill="1" applyBorder="1" applyAlignment="1">
      <alignment horizontal="left"/>
    </xf>
    <xf numFmtId="173" fontId="0" fillId="43" borderId="26" xfId="57" applyNumberFormat="1" applyFont="1" applyFill="1" applyBorder="1" applyAlignment="1">
      <alignment/>
    </xf>
    <xf numFmtId="173" fontId="1" fillId="43" borderId="68" xfId="0" applyNumberFormat="1" applyFont="1" applyFill="1" applyBorder="1" applyAlignment="1">
      <alignment/>
    </xf>
    <xf numFmtId="173" fontId="1" fillId="43" borderId="31" xfId="0" applyNumberFormat="1" applyFont="1" applyFill="1" applyBorder="1" applyAlignment="1">
      <alignment/>
    </xf>
    <xf numFmtId="173" fontId="1" fillId="43" borderId="26" xfId="0" applyNumberFormat="1" applyFont="1" applyFill="1" applyBorder="1" applyAlignment="1">
      <alignment/>
    </xf>
    <xf numFmtId="173" fontId="3" fillId="43" borderId="54" xfId="57" applyNumberFormat="1" applyFont="1" applyFill="1" applyBorder="1" applyAlignment="1">
      <alignment/>
    </xf>
    <xf numFmtId="10" fontId="3" fillId="0" borderId="81" xfId="0" applyNumberFormat="1" applyFont="1" applyBorder="1" applyAlignment="1">
      <alignment/>
    </xf>
    <xf numFmtId="173" fontId="1" fillId="42" borderId="68" xfId="0" applyNumberFormat="1" applyFont="1" applyFill="1" applyBorder="1" applyAlignment="1">
      <alignment/>
    </xf>
    <xf numFmtId="173" fontId="1" fillId="42" borderId="31" xfId="0" applyNumberFormat="1" applyFont="1" applyFill="1" applyBorder="1" applyAlignment="1">
      <alignment/>
    </xf>
    <xf numFmtId="173" fontId="1" fillId="42" borderId="26" xfId="0" applyNumberFormat="1" applyFont="1" applyFill="1" applyBorder="1" applyAlignment="1">
      <alignment/>
    </xf>
    <xf numFmtId="0" fontId="1" fillId="42" borderId="81" xfId="0" applyFont="1" applyFill="1" applyBorder="1" applyAlignment="1">
      <alignment/>
    </xf>
    <xf numFmtId="0" fontId="1" fillId="42" borderId="3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Layout" workbookViewId="0" topLeftCell="A19">
      <selection activeCell="F20" sqref="F20"/>
    </sheetView>
  </sheetViews>
  <sheetFormatPr defaultColWidth="9.140625" defaultRowHeight="12.75"/>
  <cols>
    <col min="1" max="1" width="9.7109375" style="0" customWidth="1"/>
    <col min="2" max="2" width="12.140625" style="0" customWidth="1"/>
    <col min="6" max="6" width="13.7109375" style="0" customWidth="1"/>
    <col min="7" max="7" width="20.421875" style="0" customWidth="1"/>
    <col min="8" max="8" width="11.28125" style="0" customWidth="1"/>
    <col min="9" max="9" width="21.140625" style="0" customWidth="1"/>
    <col min="10" max="10" width="13.140625" style="0" customWidth="1"/>
    <col min="11" max="11" width="19.00390625" style="0" customWidth="1"/>
    <col min="12" max="12" width="12.421875" style="0" customWidth="1"/>
    <col min="13" max="13" width="18.8515625" style="0" customWidth="1"/>
    <col min="14" max="14" width="11.8515625" style="0" customWidth="1"/>
    <col min="15" max="16" width="12.421875" style="0" customWidth="1"/>
    <col min="17" max="17" width="12.57421875" style="0" customWidth="1"/>
  </cols>
  <sheetData>
    <row r="1" spans="1:17" ht="14.25" thickBot="1" thickTop="1">
      <c r="A1" s="10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81" t="s">
        <v>77</v>
      </c>
      <c r="O1" s="50"/>
      <c r="P1" s="50"/>
      <c r="Q1" s="51"/>
    </row>
    <row r="2" spans="1:17" ht="13.5" thickBot="1">
      <c r="A2" s="5" t="s">
        <v>8</v>
      </c>
      <c r="B2" s="6" t="s">
        <v>11</v>
      </c>
      <c r="C2" s="4"/>
      <c r="D2" s="4"/>
      <c r="E2" s="4"/>
      <c r="F2" s="25" t="s">
        <v>76</v>
      </c>
      <c r="G2" s="4"/>
      <c r="H2" s="4"/>
      <c r="I2" s="4"/>
      <c r="J2" s="4"/>
      <c r="K2" s="4"/>
      <c r="L2" s="4"/>
      <c r="M2" s="4"/>
      <c r="N2" s="110"/>
      <c r="O2" s="111"/>
      <c r="P2" s="111"/>
      <c r="Q2" s="112"/>
    </row>
    <row r="3" spans="1:17" ht="14.25" thickBot="1" thickTop="1">
      <c r="A3" s="7" t="s">
        <v>9</v>
      </c>
      <c r="B3" s="8" t="s">
        <v>12</v>
      </c>
      <c r="C3" s="240" t="s">
        <v>24</v>
      </c>
      <c r="D3" s="241"/>
      <c r="E3" s="241"/>
      <c r="F3" s="241"/>
      <c r="G3" s="241"/>
      <c r="H3" s="241"/>
      <c r="I3" s="242"/>
      <c r="J3" s="242"/>
      <c r="K3" s="242"/>
      <c r="L3" s="242"/>
      <c r="M3" s="241"/>
      <c r="N3" s="241"/>
      <c r="O3" s="243" t="s">
        <v>22</v>
      </c>
      <c r="P3" s="244"/>
      <c r="Q3" s="245"/>
    </row>
    <row r="4" spans="1:17" ht="13.5" thickTop="1">
      <c r="A4" s="9"/>
      <c r="B4" s="10"/>
      <c r="C4" s="2"/>
      <c r="D4" s="2"/>
      <c r="E4" s="2"/>
      <c r="F4" s="2"/>
      <c r="G4" s="10"/>
      <c r="H4" s="104"/>
      <c r="I4" s="105"/>
      <c r="J4" s="106"/>
      <c r="K4" s="107"/>
      <c r="L4" s="157"/>
      <c r="M4" s="105"/>
      <c r="N4" s="161"/>
      <c r="O4" s="108"/>
      <c r="P4" s="1"/>
      <c r="Q4" s="16"/>
    </row>
    <row r="5" spans="1:17" ht="13.5" thickBot="1">
      <c r="A5" s="9"/>
      <c r="B5" s="11"/>
      <c r="C5" s="3"/>
      <c r="D5" s="3"/>
      <c r="E5" s="3"/>
      <c r="F5" s="3"/>
      <c r="G5" s="22" t="s">
        <v>74</v>
      </c>
      <c r="H5" s="85"/>
      <c r="I5" s="22" t="s">
        <v>73</v>
      </c>
      <c r="J5" s="98"/>
      <c r="K5" s="80" t="s">
        <v>72</v>
      </c>
      <c r="L5" s="158"/>
      <c r="M5" s="22" t="s">
        <v>71</v>
      </c>
      <c r="N5" s="162"/>
      <c r="O5" s="52"/>
      <c r="P5" s="53"/>
      <c r="Q5" s="54"/>
    </row>
    <row r="6" spans="1:17" ht="14.25" thickBot="1" thickTop="1">
      <c r="A6" s="12"/>
      <c r="B6" s="13"/>
      <c r="C6" s="14"/>
      <c r="D6" s="14" t="s">
        <v>23</v>
      </c>
      <c r="E6" s="14"/>
      <c r="F6" s="14"/>
      <c r="G6" s="205" t="s">
        <v>15</v>
      </c>
      <c r="H6" s="206" t="s">
        <v>27</v>
      </c>
      <c r="I6" s="205" t="s">
        <v>80</v>
      </c>
      <c r="J6" s="207" t="s">
        <v>27</v>
      </c>
      <c r="K6" s="225" t="s">
        <v>78</v>
      </c>
      <c r="L6" s="226" t="s">
        <v>27</v>
      </c>
      <c r="M6" s="208" t="s">
        <v>79</v>
      </c>
      <c r="N6" s="209" t="s">
        <v>27</v>
      </c>
      <c r="O6" s="182" t="s">
        <v>21</v>
      </c>
      <c r="P6" s="140"/>
      <c r="Q6" s="141"/>
    </row>
    <row r="7" spans="1:17" ht="13.5" thickTop="1">
      <c r="A7" s="60"/>
      <c r="B7" s="61"/>
      <c r="C7" s="55" t="s">
        <v>1</v>
      </c>
      <c r="D7" s="56"/>
      <c r="E7" s="56"/>
      <c r="F7" s="56"/>
      <c r="G7" s="82"/>
      <c r="H7" s="96"/>
      <c r="I7" s="290"/>
      <c r="J7" s="99"/>
      <c r="K7" s="81"/>
      <c r="L7" s="168"/>
      <c r="M7" s="86"/>
      <c r="N7" s="165"/>
      <c r="O7" s="57"/>
      <c r="P7" s="58"/>
      <c r="Q7" s="59"/>
    </row>
    <row r="8" spans="1:17" ht="12.75">
      <c r="A8" s="70" t="s">
        <v>25</v>
      </c>
      <c r="B8" s="66"/>
      <c r="C8" s="30" t="s">
        <v>59</v>
      </c>
      <c r="D8" s="31"/>
      <c r="E8" s="31"/>
      <c r="F8" s="31"/>
      <c r="G8" s="83">
        <v>0</v>
      </c>
      <c r="H8" s="173">
        <f>G8/G$45</f>
        <v>0</v>
      </c>
      <c r="I8" s="282">
        <v>100</v>
      </c>
      <c r="J8" s="170">
        <f>I8/I$45</f>
        <v>0.0008231333393696445</v>
      </c>
      <c r="K8" s="146">
        <v>0</v>
      </c>
      <c r="L8" s="166">
        <f>K8/K$45</f>
        <v>0</v>
      </c>
      <c r="M8" s="270">
        <v>125</v>
      </c>
      <c r="N8" s="166">
        <f>M8/M$45</f>
        <v>0.0008997993519429116</v>
      </c>
      <c r="O8" s="33" t="s">
        <v>29</v>
      </c>
      <c r="P8" s="36" t="s">
        <v>28</v>
      </c>
      <c r="Q8" s="163"/>
    </row>
    <row r="9" spans="1:17" ht="12.75">
      <c r="A9" s="70" t="s">
        <v>25</v>
      </c>
      <c r="B9" s="64"/>
      <c r="C9" s="30" t="s">
        <v>10</v>
      </c>
      <c r="D9" s="31"/>
      <c r="E9" s="31"/>
      <c r="F9" s="31"/>
      <c r="G9" s="83">
        <v>35</v>
      </c>
      <c r="H9" s="173">
        <f aca="true" t="shared" si="0" ref="H9:J11">G9/G$45</f>
        <v>0.0002622213897733658</v>
      </c>
      <c r="I9" s="282">
        <v>65</v>
      </c>
      <c r="J9" s="170">
        <f t="shared" si="0"/>
        <v>0.0005350366705902689</v>
      </c>
      <c r="K9" s="147">
        <v>25</v>
      </c>
      <c r="L9" s="166">
        <f>K9/K$45</f>
        <v>0.00018609359763586692</v>
      </c>
      <c r="M9" s="270">
        <v>51</v>
      </c>
      <c r="N9" s="166">
        <f>M9/M$45</f>
        <v>0.00036711813559270795</v>
      </c>
      <c r="O9" s="87" t="s">
        <v>29</v>
      </c>
      <c r="P9" s="36" t="s">
        <v>28</v>
      </c>
      <c r="Q9" s="163"/>
    </row>
    <row r="10" spans="1:17" ht="12.75">
      <c r="A10" s="70" t="s">
        <v>25</v>
      </c>
      <c r="B10" s="63"/>
      <c r="C10" s="30" t="s">
        <v>13</v>
      </c>
      <c r="D10" s="36"/>
      <c r="E10" s="36"/>
      <c r="F10" s="36"/>
      <c r="G10" s="83">
        <v>250</v>
      </c>
      <c r="H10" s="173">
        <f t="shared" si="0"/>
        <v>0.0018730099269526129</v>
      </c>
      <c r="I10" s="282"/>
      <c r="J10" s="170">
        <f t="shared" si="0"/>
        <v>0</v>
      </c>
      <c r="K10" s="147">
        <v>0</v>
      </c>
      <c r="L10" s="166">
        <f>K10/K$45</f>
        <v>0</v>
      </c>
      <c r="M10" s="270">
        <v>0</v>
      </c>
      <c r="N10" s="166">
        <f>M10/M$45</f>
        <v>0</v>
      </c>
      <c r="O10" s="87" t="s">
        <v>29</v>
      </c>
      <c r="P10" s="36" t="s">
        <v>28</v>
      </c>
      <c r="Q10" s="163"/>
    </row>
    <row r="11" spans="1:17" ht="13.5" thickBot="1">
      <c r="A11" s="70" t="s">
        <v>25</v>
      </c>
      <c r="B11" s="63"/>
      <c r="C11" s="37" t="s">
        <v>2</v>
      </c>
      <c r="D11" s="38"/>
      <c r="E11" s="38"/>
      <c r="F11" s="38"/>
      <c r="G11" s="84">
        <v>62</v>
      </c>
      <c r="H11" s="173">
        <f t="shared" si="0"/>
        <v>0.00046450646188424797</v>
      </c>
      <c r="I11" s="283">
        <v>46</v>
      </c>
      <c r="J11" s="170">
        <f t="shared" si="0"/>
        <v>0.0003786413361100365</v>
      </c>
      <c r="K11" s="148">
        <v>300</v>
      </c>
      <c r="L11" s="166">
        <f>K11/K$45</f>
        <v>0.002233123171630403</v>
      </c>
      <c r="M11" s="271">
        <v>141</v>
      </c>
      <c r="N11" s="166">
        <f>M11/M$45</f>
        <v>0.0010149736689916043</v>
      </c>
      <c r="O11" s="102" t="s">
        <v>14</v>
      </c>
      <c r="P11" s="38" t="s">
        <v>28</v>
      </c>
      <c r="Q11" s="164"/>
    </row>
    <row r="12" spans="1:17" ht="14.25" thickBot="1" thickTop="1">
      <c r="A12" s="62"/>
      <c r="B12" s="65"/>
      <c r="C12" s="266" t="s">
        <v>65</v>
      </c>
      <c r="D12" s="15"/>
      <c r="E12" s="14"/>
      <c r="F12" s="14"/>
      <c r="G12" s="92">
        <f>SUM(G8:G11)</f>
        <v>347</v>
      </c>
      <c r="H12" s="94">
        <f>G12/G$45</f>
        <v>0.0025997377786102266</v>
      </c>
      <c r="I12" s="285">
        <f>SUM(I8:I11)</f>
        <v>211</v>
      </c>
      <c r="J12" s="100">
        <f>I12/I$45</f>
        <v>0.0017368113460699498</v>
      </c>
      <c r="K12" s="92">
        <f>SUM(K8:K11)</f>
        <v>325</v>
      </c>
      <c r="L12" s="159">
        <f>K12/K$45</f>
        <v>0.00241921676926627</v>
      </c>
      <c r="M12" s="280">
        <f>SUM(M8:M11)</f>
        <v>317</v>
      </c>
      <c r="N12" s="94">
        <f>M12/M$45</f>
        <v>0.0022818911565272238</v>
      </c>
      <c r="O12" s="20"/>
      <c r="P12" s="15"/>
      <c r="Q12" s="18"/>
    </row>
    <row r="13" spans="1:17" ht="13.5" thickTop="1">
      <c r="A13" s="129"/>
      <c r="B13" s="123"/>
      <c r="C13" s="124" t="s">
        <v>3</v>
      </c>
      <c r="D13" s="125"/>
      <c r="E13" s="125"/>
      <c r="F13" s="125"/>
      <c r="G13" s="210" t="s">
        <v>15</v>
      </c>
      <c r="H13" s="211"/>
      <c r="I13" s="212" t="s">
        <v>80</v>
      </c>
      <c r="J13" s="218" t="s">
        <v>27</v>
      </c>
      <c r="K13" s="227" t="s">
        <v>78</v>
      </c>
      <c r="L13" s="230" t="s">
        <v>27</v>
      </c>
      <c r="M13" s="235" t="s">
        <v>79</v>
      </c>
      <c r="N13" s="234" t="s">
        <v>27</v>
      </c>
      <c r="O13" s="126"/>
      <c r="P13" s="127"/>
      <c r="Q13" s="128"/>
    </row>
    <row r="14" spans="1:17" ht="12.75">
      <c r="A14" s="70" t="s">
        <v>25</v>
      </c>
      <c r="B14" s="66"/>
      <c r="C14" s="113" t="s">
        <v>43</v>
      </c>
      <c r="D14" s="114"/>
      <c r="E14" s="114"/>
      <c r="F14" s="114"/>
      <c r="G14" s="115">
        <v>7892</v>
      </c>
      <c r="H14" s="174">
        <f>G14/G$45</f>
        <v>0.05912717737404008</v>
      </c>
      <c r="I14" s="281">
        <v>10475</v>
      </c>
      <c r="J14" s="169">
        <f>I14/I$45</f>
        <v>0.08622321729897026</v>
      </c>
      <c r="K14" s="149">
        <v>8145</v>
      </c>
      <c r="L14" s="167">
        <f aca="true" t="shared" si="1" ref="L14:L24">K14/K$45</f>
        <v>0.06062929410976545</v>
      </c>
      <c r="M14" s="269">
        <v>8461</v>
      </c>
      <c r="N14" s="167">
        <f aca="true" t="shared" si="2" ref="N14:N24">M14/M$45</f>
        <v>0.060905618534311805</v>
      </c>
      <c r="O14" s="116" t="s">
        <v>14</v>
      </c>
      <c r="P14" s="114" t="s">
        <v>28</v>
      </c>
      <c r="Q14" s="178"/>
    </row>
    <row r="15" spans="1:17" ht="12.75">
      <c r="A15" s="70" t="s">
        <v>25</v>
      </c>
      <c r="B15" s="63"/>
      <c r="C15" s="30" t="s">
        <v>62</v>
      </c>
      <c r="D15" s="36"/>
      <c r="E15" s="36"/>
      <c r="F15" s="36"/>
      <c r="G15" s="32">
        <v>5113</v>
      </c>
      <c r="H15" s="173">
        <f aca="true" t="shared" si="3" ref="H15:J23">G15/G$45</f>
        <v>0.038306799026034836</v>
      </c>
      <c r="I15" s="282">
        <v>19</v>
      </c>
      <c r="J15" s="170">
        <f t="shared" si="3"/>
        <v>0.00015639533448023245</v>
      </c>
      <c r="K15" s="147">
        <v>5509</v>
      </c>
      <c r="L15" s="166">
        <f t="shared" si="1"/>
        <v>0.041007585175039635</v>
      </c>
      <c r="M15" s="270">
        <v>5969</v>
      </c>
      <c r="N15" s="166">
        <f t="shared" si="2"/>
        <v>0.042967218653977915</v>
      </c>
      <c r="O15" s="48" t="s">
        <v>14</v>
      </c>
      <c r="P15" s="42" t="s">
        <v>58</v>
      </c>
      <c r="Q15" s="163">
        <v>2020</v>
      </c>
    </row>
    <row r="16" spans="1:17" ht="12.75">
      <c r="A16" s="70" t="s">
        <v>25</v>
      </c>
      <c r="B16" s="63"/>
      <c r="C16" s="30" t="s">
        <v>63</v>
      </c>
      <c r="D16" s="36"/>
      <c r="E16" s="36"/>
      <c r="F16" s="36"/>
      <c r="G16" s="32">
        <v>5434</v>
      </c>
      <c r="H16" s="173">
        <f t="shared" si="3"/>
        <v>0.040711743772241994</v>
      </c>
      <c r="I16" s="282">
        <v>5023</v>
      </c>
      <c r="J16" s="170">
        <f t="shared" si="3"/>
        <v>0.04134598763653724</v>
      </c>
      <c r="K16" s="147">
        <v>5246</v>
      </c>
      <c r="L16" s="166">
        <f t="shared" si="1"/>
        <v>0.039049880527910315</v>
      </c>
      <c r="M16" s="270">
        <v>5457</v>
      </c>
      <c r="N16" s="166">
        <f t="shared" si="2"/>
        <v>0.03928164050841975</v>
      </c>
      <c r="O16" s="103" t="s">
        <v>70</v>
      </c>
      <c r="P16" s="36" t="s">
        <v>28</v>
      </c>
      <c r="Q16" s="163"/>
    </row>
    <row r="17" spans="1:17" ht="12.75">
      <c r="A17" s="70" t="s">
        <v>25</v>
      </c>
      <c r="B17" s="63"/>
      <c r="C17" s="30" t="s">
        <v>44</v>
      </c>
      <c r="D17" s="36"/>
      <c r="E17" s="36"/>
      <c r="F17" s="36"/>
      <c r="G17" s="32">
        <v>102</v>
      </c>
      <c r="H17" s="173">
        <f t="shared" si="3"/>
        <v>0.000764188050196666</v>
      </c>
      <c r="I17" s="282">
        <v>0</v>
      </c>
      <c r="J17" s="170">
        <f t="shared" si="3"/>
        <v>0</v>
      </c>
      <c r="K17" s="147">
        <v>120</v>
      </c>
      <c r="L17" s="166">
        <f t="shared" si="1"/>
        <v>0.0008932492686521613</v>
      </c>
      <c r="M17" s="270">
        <v>134</v>
      </c>
      <c r="N17" s="166">
        <f t="shared" si="2"/>
        <v>0.0009645849052828013</v>
      </c>
      <c r="O17" s="48" t="s">
        <v>70</v>
      </c>
      <c r="P17" s="36" t="s">
        <v>28</v>
      </c>
      <c r="Q17" s="163"/>
    </row>
    <row r="18" spans="1:17" ht="12.75">
      <c r="A18" s="70" t="s">
        <v>25</v>
      </c>
      <c r="B18" s="63"/>
      <c r="C18" s="30" t="s">
        <v>45</v>
      </c>
      <c r="D18" s="36"/>
      <c r="E18" s="36"/>
      <c r="F18" s="36"/>
      <c r="G18" s="32">
        <v>370</v>
      </c>
      <c r="H18" s="173">
        <f t="shared" si="3"/>
        <v>0.002772054691889867</v>
      </c>
      <c r="I18" s="282">
        <v>0</v>
      </c>
      <c r="J18" s="170">
        <f t="shared" si="3"/>
        <v>0</v>
      </c>
      <c r="K18" s="147">
        <v>0</v>
      </c>
      <c r="L18" s="166">
        <f t="shared" si="1"/>
        <v>0</v>
      </c>
      <c r="M18" s="270">
        <v>413</v>
      </c>
      <c r="N18" s="166">
        <f t="shared" si="2"/>
        <v>0.00297293705881938</v>
      </c>
      <c r="O18" s="48" t="s">
        <v>70</v>
      </c>
      <c r="P18" s="36" t="s">
        <v>28</v>
      </c>
      <c r="Q18" s="163"/>
    </row>
    <row r="19" spans="1:17" ht="12.75">
      <c r="A19" s="70" t="s">
        <v>25</v>
      </c>
      <c r="B19" s="63"/>
      <c r="C19" s="30" t="s">
        <v>46</v>
      </c>
      <c r="D19" s="36"/>
      <c r="E19" s="36"/>
      <c r="F19" s="36"/>
      <c r="G19" s="32">
        <v>290</v>
      </c>
      <c r="H19" s="173">
        <f t="shared" si="3"/>
        <v>0.0021726915152650308</v>
      </c>
      <c r="I19" s="282">
        <v>0</v>
      </c>
      <c r="J19" s="170">
        <f t="shared" si="3"/>
        <v>0</v>
      </c>
      <c r="K19" s="147">
        <v>0</v>
      </c>
      <c r="L19" s="166">
        <f t="shared" si="1"/>
        <v>0</v>
      </c>
      <c r="M19" s="270">
        <v>380</v>
      </c>
      <c r="N19" s="166">
        <f t="shared" si="2"/>
        <v>0.0027353900299064513</v>
      </c>
      <c r="O19" s="48" t="s">
        <v>70</v>
      </c>
      <c r="P19" s="36" t="s">
        <v>28</v>
      </c>
      <c r="Q19" s="163"/>
    </row>
    <row r="20" spans="1:17" ht="12.75">
      <c r="A20" s="70" t="s">
        <v>25</v>
      </c>
      <c r="B20" s="63"/>
      <c r="C20" s="30" t="s">
        <v>17</v>
      </c>
      <c r="D20" s="36"/>
      <c r="E20" s="36"/>
      <c r="F20" s="36"/>
      <c r="G20" s="32">
        <v>0</v>
      </c>
      <c r="H20" s="173">
        <f t="shared" si="3"/>
        <v>0</v>
      </c>
      <c r="I20" s="282">
        <v>0</v>
      </c>
      <c r="J20" s="170">
        <f t="shared" si="3"/>
        <v>0</v>
      </c>
      <c r="K20" s="147">
        <v>0</v>
      </c>
      <c r="L20" s="166">
        <f t="shared" si="1"/>
        <v>0</v>
      </c>
      <c r="M20" s="270">
        <v>100</v>
      </c>
      <c r="N20" s="166">
        <f t="shared" si="2"/>
        <v>0.0007198394815543293</v>
      </c>
      <c r="O20" s="48"/>
      <c r="P20" s="36" t="s">
        <v>19</v>
      </c>
      <c r="Q20" s="88"/>
    </row>
    <row r="21" spans="1:17" ht="12.75">
      <c r="A21" s="70" t="s">
        <v>25</v>
      </c>
      <c r="B21" s="63"/>
      <c r="C21" s="30" t="s">
        <v>47</v>
      </c>
      <c r="D21" s="36"/>
      <c r="E21" s="36"/>
      <c r="F21" s="36"/>
      <c r="G21" s="32">
        <v>3000</v>
      </c>
      <c r="H21" s="173">
        <f t="shared" si="3"/>
        <v>0.022476119123431355</v>
      </c>
      <c r="I21" s="282">
        <v>5083</v>
      </c>
      <c r="J21" s="170">
        <f t="shared" si="3"/>
        <v>0.04183986764015903</v>
      </c>
      <c r="K21" s="147">
        <v>3981</v>
      </c>
      <c r="L21" s="166">
        <f t="shared" si="1"/>
        <v>0.02963354448753545</v>
      </c>
      <c r="M21" s="270">
        <v>3145</v>
      </c>
      <c r="N21" s="166">
        <f>M21/M$45</f>
        <v>0.02263895169488366</v>
      </c>
      <c r="O21" s="48" t="s">
        <v>70</v>
      </c>
      <c r="P21" s="36" t="s">
        <v>28</v>
      </c>
      <c r="Q21" s="163"/>
    </row>
    <row r="22" spans="1:17" ht="12.75">
      <c r="A22" s="70" t="s">
        <v>25</v>
      </c>
      <c r="B22" s="63"/>
      <c r="C22" s="30" t="s">
        <v>48</v>
      </c>
      <c r="D22" s="36"/>
      <c r="E22" s="36"/>
      <c r="F22" s="36"/>
      <c r="G22" s="32">
        <v>4013</v>
      </c>
      <c r="H22" s="173">
        <f t="shared" si="3"/>
        <v>0.030065555347443342</v>
      </c>
      <c r="I22" s="282">
        <v>3591</v>
      </c>
      <c r="J22" s="170">
        <f t="shared" si="3"/>
        <v>0.029558718216763934</v>
      </c>
      <c r="K22" s="147">
        <v>3688</v>
      </c>
      <c r="L22" s="166">
        <f t="shared" si="1"/>
        <v>0.02745252752324309</v>
      </c>
      <c r="M22" s="270">
        <v>3820</v>
      </c>
      <c r="N22" s="166">
        <f t="shared" si="2"/>
        <v>0.02749786819537538</v>
      </c>
      <c r="O22" s="48" t="s">
        <v>14</v>
      </c>
      <c r="P22" s="36" t="s">
        <v>28</v>
      </c>
      <c r="Q22" s="163"/>
    </row>
    <row r="23" spans="1:17" ht="13.5" thickBot="1">
      <c r="A23" s="70" t="s">
        <v>25</v>
      </c>
      <c r="B23" s="63"/>
      <c r="C23" s="37" t="s">
        <v>49</v>
      </c>
      <c r="D23" s="38"/>
      <c r="E23" s="38"/>
      <c r="F23" s="38"/>
      <c r="G23" s="23">
        <v>579</v>
      </c>
      <c r="H23" s="173">
        <f t="shared" si="3"/>
        <v>0.004337890990822251</v>
      </c>
      <c r="I23" s="283">
        <v>470</v>
      </c>
      <c r="J23" s="170">
        <f t="shared" si="3"/>
        <v>0.003868726695037329</v>
      </c>
      <c r="K23" s="148">
        <v>595</v>
      </c>
      <c r="L23" s="166">
        <f t="shared" si="1"/>
        <v>0.004429027623733633</v>
      </c>
      <c r="M23" s="271">
        <v>595</v>
      </c>
      <c r="N23" s="166">
        <f t="shared" si="2"/>
        <v>0.00428304491524826</v>
      </c>
      <c r="O23" s="102" t="s">
        <v>69</v>
      </c>
      <c r="P23" s="38" t="s">
        <v>28</v>
      </c>
      <c r="Q23" s="164"/>
    </row>
    <row r="24" spans="1:17" ht="14.25" thickBot="1" thickTop="1">
      <c r="A24" s="70"/>
      <c r="B24" s="63"/>
      <c r="C24" s="14" t="s">
        <v>65</v>
      </c>
      <c r="D24" s="14"/>
      <c r="E24" s="14"/>
      <c r="F24" s="14"/>
      <c r="G24" s="91">
        <f>SUM(G14:G23)</f>
        <v>26793</v>
      </c>
      <c r="H24" s="180">
        <f>G24/G$45</f>
        <v>0.20073421989136542</v>
      </c>
      <c r="I24" s="284">
        <f>SUM(I14:I23)</f>
        <v>24661</v>
      </c>
      <c r="J24" s="100">
        <f>I24/I$45</f>
        <v>0.20299291282194803</v>
      </c>
      <c r="K24" s="150">
        <f>SUM(K14:K23)</f>
        <v>27284</v>
      </c>
      <c r="L24" s="159">
        <f t="shared" si="1"/>
        <v>0.20309510871587974</v>
      </c>
      <c r="M24" s="272">
        <f>SUM(M14:M23)</f>
        <v>28474</v>
      </c>
      <c r="N24" s="94">
        <f t="shared" si="2"/>
        <v>0.20496709397777974</v>
      </c>
      <c r="O24" s="79" t="s">
        <v>26</v>
      </c>
      <c r="P24" s="15"/>
      <c r="Q24" s="18"/>
    </row>
    <row r="25" spans="1:17" ht="13.5" thickTop="1">
      <c r="A25" s="129"/>
      <c r="B25" s="123"/>
      <c r="C25" s="124" t="s">
        <v>4</v>
      </c>
      <c r="D25" s="125"/>
      <c r="E25" s="130"/>
      <c r="F25" s="130"/>
      <c r="G25" s="210" t="s">
        <v>15</v>
      </c>
      <c r="H25" s="213"/>
      <c r="I25" s="212" t="s">
        <v>80</v>
      </c>
      <c r="J25" s="224" t="s">
        <v>27</v>
      </c>
      <c r="K25" s="227" t="s">
        <v>78</v>
      </c>
      <c r="L25" s="231" t="s">
        <v>27</v>
      </c>
      <c r="M25" s="235" t="s">
        <v>79</v>
      </c>
      <c r="N25" s="237" t="s">
        <v>27</v>
      </c>
      <c r="O25" s="126">
        <v>2018</v>
      </c>
      <c r="P25" s="176">
        <v>2019</v>
      </c>
      <c r="Q25" s="177">
        <v>2020</v>
      </c>
    </row>
    <row r="26" spans="1:17" ht="12.75">
      <c r="A26" s="70" t="s">
        <v>25</v>
      </c>
      <c r="B26" s="76"/>
      <c r="C26" s="117" t="s">
        <v>40</v>
      </c>
      <c r="D26" s="118"/>
      <c r="E26" s="119"/>
      <c r="F26" s="119"/>
      <c r="G26" s="144"/>
      <c r="H26" s="167">
        <f aca="true" t="shared" si="4" ref="H26:J28">G26/G$45</f>
        <v>0</v>
      </c>
      <c r="I26" s="281">
        <v>3933</v>
      </c>
      <c r="J26" s="169">
        <f t="shared" si="4"/>
        <v>0.03237383423740812</v>
      </c>
      <c r="K26" s="151"/>
      <c r="L26" s="167">
        <f>K26/K$45</f>
        <v>0</v>
      </c>
      <c r="M26" s="269">
        <v>4200</v>
      </c>
      <c r="N26" s="167">
        <f>M26/M$45</f>
        <v>0.03023325822528183</v>
      </c>
      <c r="O26" s="273" t="s">
        <v>68</v>
      </c>
      <c r="P26" s="274" t="s">
        <v>75</v>
      </c>
      <c r="Q26" s="295"/>
    </row>
    <row r="27" spans="1:17" ht="12.75">
      <c r="A27" s="70" t="s">
        <v>25</v>
      </c>
      <c r="B27" s="71"/>
      <c r="C27" s="77" t="s">
        <v>41</v>
      </c>
      <c r="D27" s="72"/>
      <c r="E27" s="73"/>
      <c r="F27" s="73"/>
      <c r="G27" s="145"/>
      <c r="H27" s="166">
        <f t="shared" si="4"/>
        <v>0</v>
      </c>
      <c r="I27" s="282">
        <v>7940</v>
      </c>
      <c r="J27" s="170">
        <f t="shared" si="4"/>
        <v>0.06535678714594977</v>
      </c>
      <c r="K27" s="152"/>
      <c r="L27" s="166">
        <f>K27/K$45</f>
        <v>0</v>
      </c>
      <c r="M27" s="270">
        <v>8200</v>
      </c>
      <c r="N27" s="166">
        <f>M27/M$45</f>
        <v>0.059026837487455006</v>
      </c>
      <c r="O27" s="74"/>
      <c r="P27" s="78"/>
      <c r="Q27" s="75"/>
    </row>
    <row r="28" spans="1:17" ht="13.5" thickBot="1">
      <c r="A28" s="70" t="s">
        <v>25</v>
      </c>
      <c r="B28" s="63"/>
      <c r="C28" s="37" t="s">
        <v>42</v>
      </c>
      <c r="D28" s="43"/>
      <c r="E28" s="38"/>
      <c r="F28" s="38"/>
      <c r="G28" s="84">
        <v>73320</v>
      </c>
      <c r="H28" s="175">
        <f t="shared" si="4"/>
        <v>0.5493163513766623</v>
      </c>
      <c r="I28" s="283">
        <v>49725</v>
      </c>
      <c r="J28" s="170">
        <f t="shared" si="4"/>
        <v>0.40930305300155573</v>
      </c>
      <c r="K28" s="148">
        <v>70000</v>
      </c>
      <c r="L28" s="166">
        <f>K28/K$45</f>
        <v>0.5210620733804274</v>
      </c>
      <c r="M28" s="271">
        <v>57844</v>
      </c>
      <c r="N28" s="166">
        <f>M28/M$45</f>
        <v>0.41638394971028625</v>
      </c>
      <c r="O28" s="278" t="s">
        <v>61</v>
      </c>
      <c r="P28" s="279" t="s">
        <v>60</v>
      </c>
      <c r="Q28" s="296"/>
    </row>
    <row r="29" spans="1:17" ht="14.25" thickBot="1" thickTop="1">
      <c r="A29" s="62"/>
      <c r="B29" s="63"/>
      <c r="C29" s="14" t="s">
        <v>65</v>
      </c>
      <c r="D29" s="14"/>
      <c r="E29" s="14"/>
      <c r="F29" s="14"/>
      <c r="G29" s="91">
        <v>73320</v>
      </c>
      <c r="H29" s="180">
        <f>G29/G$45</f>
        <v>0.5493163513766623</v>
      </c>
      <c r="I29" s="284">
        <f>SUM(I26:I28)</f>
        <v>61598</v>
      </c>
      <c r="J29" s="100">
        <f>I29/I$45</f>
        <v>0.5070336743849136</v>
      </c>
      <c r="K29" s="150">
        <f>SUM(K26:K28)</f>
        <v>70000</v>
      </c>
      <c r="L29" s="159">
        <f>K29/K$45</f>
        <v>0.5210620733804274</v>
      </c>
      <c r="M29" s="272">
        <f>SUM(M26:M28)</f>
        <v>70244</v>
      </c>
      <c r="N29" s="94">
        <f>M29/M$45</f>
        <v>0.5056440454230231</v>
      </c>
      <c r="O29" s="20" t="s">
        <v>31</v>
      </c>
      <c r="P29" s="15"/>
      <c r="Q29" s="18"/>
    </row>
    <row r="30" spans="1:17" ht="13.5" thickTop="1">
      <c r="A30" s="129"/>
      <c r="B30" s="123"/>
      <c r="C30" s="124" t="s">
        <v>5</v>
      </c>
      <c r="D30" s="125"/>
      <c r="E30" s="125"/>
      <c r="F30" s="130"/>
      <c r="G30" s="212" t="s">
        <v>15</v>
      </c>
      <c r="H30" s="214"/>
      <c r="I30" s="212" t="s">
        <v>30</v>
      </c>
      <c r="J30" s="219" t="s">
        <v>27</v>
      </c>
      <c r="K30" s="228" t="s">
        <v>78</v>
      </c>
      <c r="L30" s="232" t="s">
        <v>27</v>
      </c>
      <c r="M30" s="235" t="s">
        <v>79</v>
      </c>
      <c r="N30" s="238" t="s">
        <v>27</v>
      </c>
      <c r="O30" s="133">
        <v>2018</v>
      </c>
      <c r="P30" s="132">
        <v>2019</v>
      </c>
      <c r="Q30" s="134">
        <v>2020</v>
      </c>
    </row>
    <row r="31" spans="1:17" ht="13.5" thickBot="1">
      <c r="A31" s="70" t="s">
        <v>9</v>
      </c>
      <c r="B31" s="63"/>
      <c r="C31" s="113" t="s">
        <v>32</v>
      </c>
      <c r="D31" s="114"/>
      <c r="E31" s="114"/>
      <c r="F31" s="114"/>
      <c r="G31" s="115">
        <v>24105</v>
      </c>
      <c r="H31" s="174">
        <f aca="true" t="shared" si="5" ref="H31:J32">G31/G$45</f>
        <v>0.18059561715677094</v>
      </c>
      <c r="I31" s="281">
        <v>24105</v>
      </c>
      <c r="J31" s="169">
        <f t="shared" si="5"/>
        <v>0.1984162914550528</v>
      </c>
      <c r="K31" s="149">
        <v>25000</v>
      </c>
      <c r="L31" s="167">
        <f>K31/K$45</f>
        <v>0.18609359763586694</v>
      </c>
      <c r="M31" s="269">
        <v>27600</v>
      </c>
      <c r="N31" s="167">
        <f>M31/M$45</f>
        <v>0.1986756969089949</v>
      </c>
      <c r="O31" s="275">
        <v>15000</v>
      </c>
      <c r="P31" s="276">
        <v>24000</v>
      </c>
      <c r="Q31" s="277"/>
    </row>
    <row r="32" spans="1:17" ht="13.5" thickBot="1">
      <c r="A32" s="70" t="s">
        <v>25</v>
      </c>
      <c r="B32" s="63"/>
      <c r="C32" s="37" t="s">
        <v>33</v>
      </c>
      <c r="D32" s="38"/>
      <c r="E32" s="38"/>
      <c r="F32" s="38"/>
      <c r="G32" s="23">
        <v>1000</v>
      </c>
      <c r="H32" s="173">
        <f t="shared" si="5"/>
        <v>0.0074920397078104516</v>
      </c>
      <c r="I32" s="283">
        <v>1956</v>
      </c>
      <c r="J32" s="223">
        <f t="shared" si="5"/>
        <v>0.016100488118070248</v>
      </c>
      <c r="K32" s="148">
        <v>2386</v>
      </c>
      <c r="L32" s="166">
        <f>K32/K$45</f>
        <v>0.01776077295836714</v>
      </c>
      <c r="M32" s="271">
        <v>2500</v>
      </c>
      <c r="N32" s="166">
        <f>M32/M$45</f>
        <v>0.017995987038858234</v>
      </c>
      <c r="O32" s="200" t="s">
        <v>55</v>
      </c>
      <c r="P32" s="199" t="s">
        <v>28</v>
      </c>
      <c r="Q32" s="198">
        <v>2011</v>
      </c>
    </row>
    <row r="33" spans="1:17" ht="14.25" thickBot="1" thickTop="1">
      <c r="A33" s="62"/>
      <c r="B33" s="63"/>
      <c r="C33" s="14" t="s">
        <v>65</v>
      </c>
      <c r="D33" s="14"/>
      <c r="E33" s="14"/>
      <c r="F33" s="14"/>
      <c r="G33" s="93">
        <f>SUM(G31:G32)</f>
        <v>25105</v>
      </c>
      <c r="H33" s="180">
        <f>G33/G$45</f>
        <v>0.18808765686458137</v>
      </c>
      <c r="I33" s="285">
        <f>SUM(I31:I32)</f>
        <v>26061</v>
      </c>
      <c r="J33" s="100">
        <f>I33/I$45</f>
        <v>0.21451677957312304</v>
      </c>
      <c r="K33" s="92">
        <f>SUM(K31:K32)</f>
        <v>27386</v>
      </c>
      <c r="L33" s="159">
        <f>K33/K$45</f>
        <v>0.20385437059423409</v>
      </c>
      <c r="M33" s="280">
        <f>SUM(M31:M32)</f>
        <v>30100</v>
      </c>
      <c r="N33" s="94">
        <f>M33/M$45</f>
        <v>0.21667168394785313</v>
      </c>
      <c r="O33" s="17"/>
      <c r="P33" s="15"/>
      <c r="Q33" s="18"/>
    </row>
    <row r="34" spans="1:17" ht="13.5" thickTop="1">
      <c r="A34" s="129"/>
      <c r="B34" s="123"/>
      <c r="C34" s="124" t="s">
        <v>6</v>
      </c>
      <c r="D34" s="125"/>
      <c r="E34" s="130"/>
      <c r="F34" s="130"/>
      <c r="G34" s="212" t="s">
        <v>15</v>
      </c>
      <c r="H34" s="211"/>
      <c r="I34" s="212" t="s">
        <v>80</v>
      </c>
      <c r="J34" s="222" t="s">
        <v>27</v>
      </c>
      <c r="K34" s="227" t="s">
        <v>78</v>
      </c>
      <c r="L34" s="232" t="s">
        <v>27</v>
      </c>
      <c r="M34" s="235" t="s">
        <v>79</v>
      </c>
      <c r="N34" s="234" t="s">
        <v>27</v>
      </c>
      <c r="O34" s="135" t="s">
        <v>66</v>
      </c>
      <c r="P34" s="127"/>
      <c r="Q34" s="128"/>
    </row>
    <row r="35" spans="1:17" ht="12.75">
      <c r="A35" s="70" t="s">
        <v>25</v>
      </c>
      <c r="B35" s="63"/>
      <c r="C35" s="120" t="s">
        <v>67</v>
      </c>
      <c r="D35" s="47"/>
      <c r="E35" s="47"/>
      <c r="F35" s="47"/>
      <c r="G35" s="115">
        <v>2526</v>
      </c>
      <c r="H35" s="174">
        <f aca="true" t="shared" si="6" ref="H35:J38">G35/G$45</f>
        <v>0.0189248923019292</v>
      </c>
      <c r="I35" s="281">
        <v>3845</v>
      </c>
      <c r="J35" s="169">
        <f t="shared" si="6"/>
        <v>0.03164947689876283</v>
      </c>
      <c r="K35" s="149">
        <v>4200</v>
      </c>
      <c r="L35" s="167">
        <f>K35/K$45</f>
        <v>0.03126372440282565</v>
      </c>
      <c r="M35" s="269">
        <v>3296</v>
      </c>
      <c r="N35" s="167">
        <f>M35/M$45</f>
        <v>0.023725909312030693</v>
      </c>
      <c r="O35" s="121"/>
      <c r="P35" s="114" t="s">
        <v>28</v>
      </c>
      <c r="Q35" s="178"/>
    </row>
    <row r="36" spans="1:17" ht="12.75">
      <c r="A36" s="70" t="s">
        <v>25</v>
      </c>
      <c r="B36" s="63"/>
      <c r="C36" s="44" t="s">
        <v>34</v>
      </c>
      <c r="D36" s="34"/>
      <c r="E36" s="34"/>
      <c r="F36" s="34"/>
      <c r="G36" s="32">
        <v>437</v>
      </c>
      <c r="H36" s="173">
        <f t="shared" si="6"/>
        <v>0.003274021352313167</v>
      </c>
      <c r="I36" s="282">
        <v>0</v>
      </c>
      <c r="J36" s="170">
        <f t="shared" si="6"/>
        <v>0</v>
      </c>
      <c r="K36" s="147">
        <v>0</v>
      </c>
      <c r="L36" s="166">
        <f>K36/K$45</f>
        <v>0</v>
      </c>
      <c r="M36" s="270">
        <v>438</v>
      </c>
      <c r="N36" s="166">
        <f>M36/M$45</f>
        <v>0.0031528969292079624</v>
      </c>
      <c r="O36" s="41"/>
      <c r="P36" s="36" t="s">
        <v>28</v>
      </c>
      <c r="Q36" s="163"/>
    </row>
    <row r="37" spans="1:17" ht="12.75">
      <c r="A37" s="70" t="s">
        <v>25</v>
      </c>
      <c r="B37" s="63"/>
      <c r="C37" s="44" t="s">
        <v>35</v>
      </c>
      <c r="D37" s="34"/>
      <c r="E37" s="34"/>
      <c r="F37" s="34"/>
      <c r="G37" s="32">
        <v>0</v>
      </c>
      <c r="H37" s="173">
        <f t="shared" si="6"/>
        <v>0</v>
      </c>
      <c r="I37" s="282">
        <v>0</v>
      </c>
      <c r="J37" s="170">
        <f t="shared" si="6"/>
        <v>0</v>
      </c>
      <c r="K37" s="147">
        <v>0</v>
      </c>
      <c r="L37" s="166">
        <f>K37/K$45</f>
        <v>0</v>
      </c>
      <c r="M37" s="270">
        <v>460</v>
      </c>
      <c r="N37" s="166">
        <f>M37/M$45</f>
        <v>0.0033112616151499148</v>
      </c>
      <c r="O37" s="41"/>
      <c r="P37" s="36" t="s">
        <v>28</v>
      </c>
      <c r="Q37" s="163"/>
    </row>
    <row r="38" spans="1:17" ht="13.5" thickBot="1">
      <c r="A38" s="70" t="s">
        <v>25</v>
      </c>
      <c r="B38" s="63"/>
      <c r="C38" s="45" t="s">
        <v>36</v>
      </c>
      <c r="D38" s="40"/>
      <c r="E38" s="40"/>
      <c r="F38" s="40"/>
      <c r="G38" s="23">
        <v>326</v>
      </c>
      <c r="H38" s="173">
        <f t="shared" si="6"/>
        <v>0.002442404944746207</v>
      </c>
      <c r="I38" s="286">
        <v>0</v>
      </c>
      <c r="J38" s="170">
        <f t="shared" si="6"/>
        <v>0</v>
      </c>
      <c r="K38" s="148">
        <v>0</v>
      </c>
      <c r="L38" s="166">
        <f>K38/K$45</f>
        <v>0</v>
      </c>
      <c r="M38" s="271">
        <v>270</v>
      </c>
      <c r="N38" s="166">
        <f>M38/M$45</f>
        <v>0.001943566600196689</v>
      </c>
      <c r="O38" s="39"/>
      <c r="P38" s="38" t="s">
        <v>28</v>
      </c>
      <c r="Q38" s="164"/>
    </row>
    <row r="39" spans="1:17" ht="14.25" thickBot="1" thickTop="1">
      <c r="A39" s="67"/>
      <c r="B39" s="65"/>
      <c r="C39" s="266" t="s">
        <v>65</v>
      </c>
      <c r="D39" s="15"/>
      <c r="E39" s="15"/>
      <c r="F39" s="15"/>
      <c r="G39" s="91">
        <f>SUM(G35:G38)</f>
        <v>3289</v>
      </c>
      <c r="H39" s="94">
        <f>G39/G$45</f>
        <v>0.024641318598988576</v>
      </c>
      <c r="I39" s="284">
        <f>SUM(I35:I38)</f>
        <v>3845</v>
      </c>
      <c r="J39" s="100">
        <f>I39/I$45</f>
        <v>0.03164947689876283</v>
      </c>
      <c r="K39" s="150">
        <f>SUM(K35:K38)</f>
        <v>4200</v>
      </c>
      <c r="L39" s="159">
        <f>K39/K$45</f>
        <v>0.03126372440282565</v>
      </c>
      <c r="M39" s="272">
        <f>SUM(M35:M38)</f>
        <v>4464</v>
      </c>
      <c r="N39" s="94">
        <f>M39/M$45</f>
        <v>0.03213363445658526</v>
      </c>
      <c r="O39" s="17"/>
      <c r="P39" s="15"/>
      <c r="Q39" s="179"/>
    </row>
    <row r="40" spans="1:17" ht="13.5" thickTop="1">
      <c r="A40" s="136"/>
      <c r="B40" s="137"/>
      <c r="C40" s="124" t="s">
        <v>7</v>
      </c>
      <c r="D40" s="138"/>
      <c r="E40" s="127"/>
      <c r="F40" s="127"/>
      <c r="G40" s="212" t="s">
        <v>15</v>
      </c>
      <c r="H40" s="215"/>
      <c r="I40" s="212" t="s">
        <v>80</v>
      </c>
      <c r="J40" s="220" t="s">
        <v>27</v>
      </c>
      <c r="K40" s="227" t="s">
        <v>78</v>
      </c>
      <c r="L40" s="232" t="s">
        <v>27</v>
      </c>
      <c r="M40" s="235" t="s">
        <v>79</v>
      </c>
      <c r="N40" s="238" t="s">
        <v>27</v>
      </c>
      <c r="O40" s="131"/>
      <c r="P40" s="127"/>
      <c r="Q40" s="177"/>
    </row>
    <row r="41" spans="1:17" ht="12.75">
      <c r="A41" s="70" t="s">
        <v>25</v>
      </c>
      <c r="B41" s="66"/>
      <c r="C41" s="120" t="s">
        <v>37</v>
      </c>
      <c r="D41" s="122"/>
      <c r="E41" s="47"/>
      <c r="F41" s="47"/>
      <c r="G41" s="115">
        <v>150</v>
      </c>
      <c r="H41" s="174">
        <f aca="true" t="shared" si="7" ref="H41:J43">G41/G$45</f>
        <v>0.0011238059561715678</v>
      </c>
      <c r="I41" s="281">
        <v>20</v>
      </c>
      <c r="J41" s="169">
        <f t="shared" si="7"/>
        <v>0.0001646266678739289</v>
      </c>
      <c r="K41" s="149">
        <v>150</v>
      </c>
      <c r="L41" s="167">
        <f>K41/K$45</f>
        <v>0.0011165615858152015</v>
      </c>
      <c r="M41" s="269">
        <v>150</v>
      </c>
      <c r="N41" s="167">
        <f>M41/M$45</f>
        <v>0.001079759222331494</v>
      </c>
      <c r="O41" s="116" t="s">
        <v>14</v>
      </c>
      <c r="P41" s="114" t="s">
        <v>28</v>
      </c>
      <c r="Q41" s="178">
        <v>2011</v>
      </c>
    </row>
    <row r="42" spans="1:17" ht="12.75">
      <c r="A42" s="70" t="s">
        <v>25</v>
      </c>
      <c r="B42" s="68"/>
      <c r="C42" s="44" t="s">
        <v>38</v>
      </c>
      <c r="D42" s="46"/>
      <c r="E42" s="34"/>
      <c r="F42" s="34"/>
      <c r="G42" s="32">
        <v>0</v>
      </c>
      <c r="H42" s="173">
        <f t="shared" si="7"/>
        <v>0</v>
      </c>
      <c r="I42" s="282">
        <v>0</v>
      </c>
      <c r="J42" s="170">
        <f t="shared" si="7"/>
        <v>0</v>
      </c>
      <c r="K42" s="147">
        <v>0</v>
      </c>
      <c r="L42" s="166">
        <f>K42/K$45</f>
        <v>0</v>
      </c>
      <c r="M42" s="32">
        <v>0</v>
      </c>
      <c r="N42" s="166">
        <f>M42/M$45</f>
        <v>0</v>
      </c>
      <c r="O42" s="48" t="s">
        <v>29</v>
      </c>
      <c r="P42" s="36"/>
      <c r="Q42" s="163"/>
    </row>
    <row r="43" spans="1:17" ht="13.5" thickBot="1">
      <c r="A43" s="268" t="s">
        <v>25</v>
      </c>
      <c r="B43" s="69"/>
      <c r="C43" s="37" t="s">
        <v>39</v>
      </c>
      <c r="D43" s="40"/>
      <c r="E43" s="40"/>
      <c r="F43" s="40"/>
      <c r="G43" s="23">
        <v>4471</v>
      </c>
      <c r="H43" s="173">
        <f t="shared" si="7"/>
        <v>0.03349690953362053</v>
      </c>
      <c r="I43" s="283">
        <v>5091</v>
      </c>
      <c r="J43" s="170">
        <f t="shared" si="7"/>
        <v>0.041905718307308604</v>
      </c>
      <c r="K43" s="148">
        <v>4996</v>
      </c>
      <c r="L43" s="166">
        <f>K43/K$45</f>
        <v>0.037188944551551646</v>
      </c>
      <c r="M43" s="271">
        <f>+K43*1.035</f>
        <v>5170.86</v>
      </c>
      <c r="N43" s="166">
        <f>M43/M$45</f>
        <v>0.03722189181590019</v>
      </c>
      <c r="O43" s="102" t="s">
        <v>14</v>
      </c>
      <c r="P43" s="38" t="s">
        <v>28</v>
      </c>
      <c r="Q43" s="164">
        <v>2011</v>
      </c>
    </row>
    <row r="44" spans="1:17" ht="14.25" thickBot="1" thickTop="1">
      <c r="A44" s="19"/>
      <c r="B44" s="21"/>
      <c r="C44" s="267" t="s">
        <v>65</v>
      </c>
      <c r="D44" s="15"/>
      <c r="E44" s="15"/>
      <c r="F44" s="15"/>
      <c r="G44" s="91">
        <f>SUM(G41:G43)</f>
        <v>4621</v>
      </c>
      <c r="H44" s="94">
        <f>G44/G$45</f>
        <v>0.0346207154897921</v>
      </c>
      <c r="I44" s="284">
        <f>SUM(I41:I43)</f>
        <v>5111</v>
      </c>
      <c r="J44" s="100">
        <f>I44/I$45</f>
        <v>0.04207034497518253</v>
      </c>
      <c r="K44" s="150">
        <f>SUM(K41:K43)</f>
        <v>5146</v>
      </c>
      <c r="L44" s="159">
        <f>K44/K$45</f>
        <v>0.03830550613736685</v>
      </c>
      <c r="M44" s="272">
        <f>SUM(M41:M43)</f>
        <v>5320.86</v>
      </c>
      <c r="N44" s="94">
        <f>M44/M$45</f>
        <v>0.03830165103823168</v>
      </c>
      <c r="O44" s="17"/>
      <c r="P44" s="15"/>
      <c r="Q44" s="18"/>
    </row>
    <row r="45" spans="1:17" ht="14.25" thickBot="1" thickTop="1">
      <c r="A45" s="185"/>
      <c r="B45" s="197"/>
      <c r="C45" s="194" t="s">
        <v>16</v>
      </c>
      <c r="D45" s="27"/>
      <c r="E45" s="26"/>
      <c r="F45" s="26"/>
      <c r="G45" s="95">
        <f aca="true" t="shared" si="8" ref="G45:N45">SUM(G44,G39,G33,G29,G24,G12)</f>
        <v>133475</v>
      </c>
      <c r="H45" s="97">
        <f t="shared" si="8"/>
        <v>1</v>
      </c>
      <c r="I45" s="95">
        <f t="shared" si="8"/>
        <v>121487</v>
      </c>
      <c r="J45" s="101">
        <f t="shared" si="8"/>
        <v>1</v>
      </c>
      <c r="K45" s="153">
        <f t="shared" si="8"/>
        <v>134341</v>
      </c>
      <c r="L45" s="160">
        <f t="shared" si="8"/>
        <v>1.0000000000000002</v>
      </c>
      <c r="M45" s="95">
        <f t="shared" si="8"/>
        <v>138919.86</v>
      </c>
      <c r="N45" s="190">
        <f t="shared" si="8"/>
        <v>1</v>
      </c>
      <c r="O45" s="191" t="s">
        <v>54</v>
      </c>
      <c r="P45" s="28"/>
      <c r="Q45" s="29"/>
    </row>
    <row r="46" spans="1:17" ht="14.25" thickBot="1" thickTop="1">
      <c r="A46" s="183"/>
      <c r="B46" s="184"/>
      <c r="C46" s="195" t="s">
        <v>0</v>
      </c>
      <c r="D46" s="139"/>
      <c r="E46" s="139"/>
      <c r="F46" s="139"/>
      <c r="G46" s="216" t="s">
        <v>15</v>
      </c>
      <c r="H46" s="217"/>
      <c r="I46" s="216" t="s">
        <v>80</v>
      </c>
      <c r="J46" s="221" t="s">
        <v>27</v>
      </c>
      <c r="K46" s="229" t="s">
        <v>78</v>
      </c>
      <c r="L46" s="233" t="s">
        <v>27</v>
      </c>
      <c r="M46" s="236" t="s">
        <v>79</v>
      </c>
      <c r="N46" s="239" t="s">
        <v>27</v>
      </c>
      <c r="O46" s="192" t="s">
        <v>81</v>
      </c>
      <c r="P46" s="142" t="s">
        <v>82</v>
      </c>
      <c r="Q46" s="143" t="s">
        <v>81</v>
      </c>
    </row>
    <row r="47" spans="1:17" ht="13.5" thickTop="1">
      <c r="A47" s="186"/>
      <c r="B47" s="187"/>
      <c r="C47" s="36" t="s">
        <v>50</v>
      </c>
      <c r="D47" s="36"/>
      <c r="E47" s="36"/>
      <c r="F47" s="34"/>
      <c r="G47" s="115">
        <v>131919</v>
      </c>
      <c r="H47" s="171">
        <f>G47/G$52</f>
        <v>0.988342386214647</v>
      </c>
      <c r="I47" s="287">
        <v>130659</v>
      </c>
      <c r="J47" s="169">
        <f>I47/I$52</f>
        <v>0.9918923227584322</v>
      </c>
      <c r="K47" s="154">
        <v>134414</v>
      </c>
      <c r="L47" s="167">
        <f>K47/K$52</f>
        <v>0.9885562991836434</v>
      </c>
      <c r="M47" s="292">
        <v>137214</v>
      </c>
      <c r="N47" s="174">
        <f>M47/M$52</f>
        <v>0.9877195508206161</v>
      </c>
      <c r="O47" s="203" t="s">
        <v>56</v>
      </c>
      <c r="P47" s="204" t="s">
        <v>57</v>
      </c>
      <c r="Q47" s="291">
        <v>0.02</v>
      </c>
    </row>
    <row r="48" spans="1:17" ht="12.75">
      <c r="A48" s="186"/>
      <c r="B48" s="188"/>
      <c r="C48" s="36" t="s">
        <v>18</v>
      </c>
      <c r="D48" s="36"/>
      <c r="E48" s="36"/>
      <c r="F48" s="34"/>
      <c r="G48" s="32">
        <v>136</v>
      </c>
      <c r="H48" s="172">
        <f aca="true" t="shared" si="9" ref="H48:J51">G48/G$52</f>
        <v>0.0010189174002622214</v>
      </c>
      <c r="I48" s="288"/>
      <c r="J48" s="170">
        <f t="shared" si="9"/>
        <v>0</v>
      </c>
      <c r="K48" s="155">
        <v>136</v>
      </c>
      <c r="L48" s="166">
        <f>K48/K$52</f>
        <v>0.0010002206369051996</v>
      </c>
      <c r="M48" s="293">
        <v>136</v>
      </c>
      <c r="N48" s="173">
        <f>M48/M$52</f>
        <v>0.000978980708321336</v>
      </c>
      <c r="O48" s="41"/>
      <c r="P48" s="89"/>
      <c r="Q48" s="35"/>
    </row>
    <row r="49" spans="1:17" ht="12.75">
      <c r="A49" s="186"/>
      <c r="B49" s="188"/>
      <c r="C49" s="36" t="s">
        <v>51</v>
      </c>
      <c r="D49" s="36"/>
      <c r="E49" s="36"/>
      <c r="F49" s="34"/>
      <c r="G49" s="32">
        <v>170</v>
      </c>
      <c r="H49" s="172">
        <f t="shared" si="9"/>
        <v>0.0012736467503277767</v>
      </c>
      <c r="I49" s="288"/>
      <c r="J49" s="170">
        <f t="shared" si="9"/>
        <v>0</v>
      </c>
      <c r="K49" s="155">
        <v>170</v>
      </c>
      <c r="L49" s="166">
        <f>K49/K$52</f>
        <v>0.0012502757961314996</v>
      </c>
      <c r="M49" s="293">
        <v>170</v>
      </c>
      <c r="N49" s="173">
        <f>M49/M$52</f>
        <v>0.0012237258854016701</v>
      </c>
      <c r="O49" s="41"/>
      <c r="P49" s="89"/>
      <c r="Q49" s="35"/>
    </row>
    <row r="50" spans="1:17" ht="12.75">
      <c r="A50" s="186"/>
      <c r="B50" s="188"/>
      <c r="C50" s="36" t="s">
        <v>52</v>
      </c>
      <c r="D50" s="36"/>
      <c r="E50" s="36"/>
      <c r="F50" s="34"/>
      <c r="G50" s="32">
        <v>50</v>
      </c>
      <c r="H50" s="172">
        <f t="shared" si="9"/>
        <v>0.00037460198539052256</v>
      </c>
      <c r="I50" s="288"/>
      <c r="J50" s="170">
        <f t="shared" si="9"/>
        <v>0</v>
      </c>
      <c r="K50" s="155">
        <v>50</v>
      </c>
      <c r="L50" s="166">
        <f>K50/K$52</f>
        <v>0.000367728175332794</v>
      </c>
      <c r="M50" s="293">
        <v>200</v>
      </c>
      <c r="N50" s="173">
        <f>M50/M$52</f>
        <v>0.0014396775122372588</v>
      </c>
      <c r="O50" s="41"/>
      <c r="P50" s="89"/>
      <c r="Q50" s="35"/>
    </row>
    <row r="51" spans="1:17" ht="13.5" thickBot="1">
      <c r="A51" s="202"/>
      <c r="B51" s="188"/>
      <c r="C51" s="196" t="s">
        <v>53</v>
      </c>
      <c r="D51" s="38"/>
      <c r="E51" s="38"/>
      <c r="F51" s="38"/>
      <c r="G51" s="23">
        <v>1200</v>
      </c>
      <c r="H51" s="172">
        <f t="shared" si="9"/>
        <v>0.008990447649372542</v>
      </c>
      <c r="I51" s="289">
        <v>1068</v>
      </c>
      <c r="J51" s="170">
        <f t="shared" si="9"/>
        <v>0.008107677241567787</v>
      </c>
      <c r="K51" s="156">
        <v>1200</v>
      </c>
      <c r="L51" s="166">
        <f>K51/K$52</f>
        <v>0.008825476207987055</v>
      </c>
      <c r="M51" s="294">
        <v>1200</v>
      </c>
      <c r="N51" s="173">
        <f>M51/M$52</f>
        <v>0.008638065073423552</v>
      </c>
      <c r="O51" s="193"/>
      <c r="P51" s="90"/>
      <c r="Q51" s="49"/>
    </row>
    <row r="52" spans="1:17" ht="14.25" thickBot="1" thickTop="1">
      <c r="A52" s="201"/>
      <c r="B52" s="189"/>
      <c r="C52" s="246" t="s">
        <v>20</v>
      </c>
      <c r="D52" s="247"/>
      <c r="E52" s="247"/>
      <c r="F52" s="247"/>
      <c r="G52" s="248">
        <f aca="true" t="shared" si="10" ref="G52:N52">SUM(G47:G51)</f>
        <v>133475</v>
      </c>
      <c r="H52" s="249">
        <f t="shared" si="10"/>
        <v>1.0000000000000002</v>
      </c>
      <c r="I52" s="250">
        <f t="shared" si="10"/>
        <v>131727</v>
      </c>
      <c r="J52" s="251">
        <f t="shared" si="10"/>
        <v>1</v>
      </c>
      <c r="K52" s="252">
        <f t="shared" si="10"/>
        <v>135970</v>
      </c>
      <c r="L52" s="253">
        <f t="shared" si="10"/>
        <v>0.9999999999999999</v>
      </c>
      <c r="M52" s="250">
        <f t="shared" si="10"/>
        <v>138920</v>
      </c>
      <c r="N52" s="254">
        <f t="shared" si="10"/>
        <v>1</v>
      </c>
      <c r="O52" s="255"/>
      <c r="P52" s="256"/>
      <c r="Q52" s="257"/>
    </row>
    <row r="53" spans="3:17" ht="14.25" thickBot="1" thickTop="1">
      <c r="C53" s="258" t="s">
        <v>64</v>
      </c>
      <c r="D53" s="259"/>
      <c r="E53" s="259"/>
      <c r="F53" s="259"/>
      <c r="G53" s="262">
        <v>0</v>
      </c>
      <c r="H53" s="259"/>
      <c r="I53" s="265">
        <v>4794</v>
      </c>
      <c r="J53" s="259"/>
      <c r="K53" s="263">
        <v>0</v>
      </c>
      <c r="L53" s="259"/>
      <c r="M53" s="264"/>
      <c r="N53" s="260"/>
      <c r="O53" s="259"/>
      <c r="P53" s="259"/>
      <c r="Q53" s="261"/>
    </row>
    <row r="54" spans="11:12" ht="12.75">
      <c r="K54" s="24"/>
      <c r="L54" s="24"/>
    </row>
  </sheetData>
  <sheetProtection/>
  <printOptions gridLines="1"/>
  <pageMargins left="0.15748031496062992" right="0.11811023622047245" top="0.5905511811023623" bottom="0.35433070866141736" header="0.35433070866141736" footer="0.1968503937007874"/>
  <pageSetup blackAndWhite="1" horizontalDpi="600" verticalDpi="600" orientation="landscape" paperSize="9" scale="60" r:id="rId3"/>
  <headerFooter alignWithMargins="0">
    <oddHeader>&amp;L&amp;"Verdana,Standaard"Stichting CULTUREEL ERFGOED ENSCHEDE.                                                                    2020.</oddHeader>
    <oddFooter>&amp;RBEGROTING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J.W.A. Nijhuis</dc:creator>
  <cp:keywords/>
  <dc:description/>
  <cp:lastModifiedBy>Real Estate Advies.</cp:lastModifiedBy>
  <cp:lastPrinted>2010-02-04T09:32:13Z</cp:lastPrinted>
  <dcterms:created xsi:type="dcterms:W3CDTF">2007-01-28T12:58:09Z</dcterms:created>
  <dcterms:modified xsi:type="dcterms:W3CDTF">2020-08-11T14:24:37Z</dcterms:modified>
  <cp:category/>
  <cp:version/>
  <cp:contentType/>
  <cp:contentStatus/>
</cp:coreProperties>
</file>